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Sheet1" sheetId="1" r:id="rId1"/>
    <sheet name="Sheet4" sheetId="5" r:id="rId2"/>
    <sheet name="Sheet2" sheetId="2" r:id="rId3"/>
    <sheet name="Sheet3" sheetId="3" r:id="rId4"/>
    <sheet name="Sheet1 (2)" sheetId="4" r:id="rId5"/>
  </sheets>
  <definedNames>
    <definedName name="_xlnm.Print_Area" localSheetId="0">Sheet1!$A$1:$AI$69</definedName>
    <definedName name="_xlnm.Print_Area" localSheetId="4">'Sheet1 (2)'!$A$1:$AA$27</definedName>
    <definedName name="_xlnm.Print_Titles" localSheetId="0">Sheet1!$6:$9</definedName>
    <definedName name="_xlnm.Print_Titles" localSheetId="4">'Sheet1 (2)'!$6:$9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1" i="1" l="1"/>
  <c r="AG10" i="1" s="1"/>
  <c r="AF11" i="1"/>
  <c r="AE11" i="1"/>
  <c r="AD11" i="1"/>
  <c r="AC11" i="1"/>
  <c r="AB11" i="1"/>
  <c r="AA11" i="1"/>
  <c r="Z11" i="1"/>
  <c r="Y11" i="1"/>
  <c r="X11" i="1"/>
  <c r="W11" i="1"/>
  <c r="V11" i="1"/>
  <c r="AF10" i="1"/>
  <c r="AE10" i="1"/>
  <c r="AD10" i="1"/>
  <c r="AC10" i="1"/>
  <c r="AB10" i="1"/>
  <c r="AA10" i="1"/>
  <c r="Z10" i="1"/>
  <c r="Y10" i="1"/>
  <c r="X10" i="1"/>
  <c r="W10" i="1"/>
  <c r="V10" i="1"/>
  <c r="I65" i="1" l="1"/>
  <c r="I62" i="1"/>
  <c r="I58" i="1"/>
  <c r="I49" i="1"/>
  <c r="I47" i="1"/>
  <c r="I43" i="1"/>
  <c r="I39" i="1"/>
  <c r="I40" i="1"/>
  <c r="I33" i="1"/>
  <c r="I32" i="1" s="1"/>
  <c r="I27" i="1"/>
  <c r="I26" i="1" s="1"/>
  <c r="I22" i="1"/>
  <c r="I21" i="1" s="1"/>
  <c r="I11" i="1"/>
  <c r="I16" i="1"/>
  <c r="I17" i="1"/>
  <c r="I10" i="1" l="1"/>
  <c r="AL18" i="1"/>
  <c r="AA11" i="4" l="1"/>
  <c r="AA12" i="4"/>
  <c r="AA13" i="4"/>
  <c r="AA14" i="4"/>
  <c r="AA15" i="4"/>
  <c r="AA16" i="4"/>
  <c r="AA10" i="4"/>
  <c r="AD15" i="4" l="1"/>
  <c r="AD16" i="4" s="1"/>
  <c r="AD14" i="4"/>
  <c r="AD13" i="4"/>
  <c r="AC12" i="4"/>
  <c r="AC10" i="4"/>
  <c r="C3" i="2" l="1"/>
  <c r="C1" i="2"/>
</calcChain>
</file>

<file path=xl/sharedStrings.xml><?xml version="1.0" encoding="utf-8"?>
<sst xmlns="http://schemas.openxmlformats.org/spreadsheetml/2006/main" count="568" uniqueCount="220">
  <si>
    <t>Sasaran Strategis</t>
  </si>
  <si>
    <t>Indikator Kinerja</t>
  </si>
  <si>
    <t>Target Kinerja Sasaran</t>
  </si>
  <si>
    <t>Rencana Aksi</t>
  </si>
  <si>
    <t>Penanggung Jawab</t>
  </si>
  <si>
    <t>Ket</t>
  </si>
  <si>
    <t>TR 1</t>
  </si>
  <si>
    <t>TR 2</t>
  </si>
  <si>
    <t>TR 3</t>
  </si>
  <si>
    <t>TR 4</t>
  </si>
  <si>
    <t>RENCANA AKSI KINERJA BADAN KEPEGAWAIAN</t>
  </si>
  <si>
    <t>KOTA MOJOKERTO TAHUN ANGGARAN 2020</t>
  </si>
  <si>
    <t>Meningkatnya Kualitas Pengelolaan Aparatur sesuai dengan sistem Merit</t>
  </si>
  <si>
    <t>Persentase Posisi Jabatan yang terisi</t>
  </si>
  <si>
    <t>Persentase PNS yang memenuhi Standar Kompetensi Jabatan (SKJ)</t>
  </si>
  <si>
    <t>IKM Layanan Kepegawaian</t>
  </si>
  <si>
    <t>Meningkatnya kompetensi, kedisiplinan dan kinerja aparatur</t>
  </si>
  <si>
    <t>Persentase aparatur yang mengikuti Diklat-Diklat minimal 20 JP dalam satu tahun</t>
  </si>
  <si>
    <t>Persentase PNS yang lulus Diklat Kepemimpinan dengan nilai minimal 75</t>
  </si>
  <si>
    <t>Persentase ASN yang memiliki nilai kinerja dengan kategori minimal “BAIK”</t>
  </si>
  <si>
    <t>Persentase penurunan pelanggaran disiplin aparatur</t>
  </si>
  <si>
    <t>JAN</t>
  </si>
  <si>
    <t>FEB</t>
  </si>
  <si>
    <t>APR</t>
  </si>
  <si>
    <t>MAR</t>
  </si>
  <si>
    <t>MEI</t>
  </si>
  <si>
    <t>JUN</t>
  </si>
  <si>
    <t>JUL</t>
  </si>
  <si>
    <t>AGT</t>
  </si>
  <si>
    <t>SEP</t>
  </si>
  <si>
    <t>OKT</t>
  </si>
  <si>
    <t>NOV</t>
  </si>
  <si>
    <t>DES</t>
  </si>
  <si>
    <t>Target Serapan Anggaran</t>
  </si>
  <si>
    <t>JUMLAH</t>
  </si>
  <si>
    <t>JABATAN</t>
  </si>
  <si>
    <t>: KEPALA BADAN KEPEGAWAIAN</t>
  </si>
  <si>
    <t>Pagu Anggaran (Rp.)</t>
  </si>
  <si>
    <t>Kepala Badan Kepegawaian dan pengembagan Sumberdaya Manusia</t>
  </si>
  <si>
    <t>Target Indikator Kinerja Individu</t>
  </si>
  <si>
    <t>KOTA MOJOKERTO TAHUN ANGGARAN 2021</t>
  </si>
  <si>
    <t>INDIKATOR KINERJA UTAMA</t>
  </si>
  <si>
    <t>TARGET REALISASI ANGGARAN KEUANGAN</t>
  </si>
  <si>
    <t xml:space="preserve">Target  Tahun </t>
  </si>
  <si>
    <t>Program/Kegiatan/ sub Kegiatan</t>
  </si>
  <si>
    <t>Kasubbid Pendidikan dan Pelatihan</t>
  </si>
  <si>
    <t>Kabid Pengembangan Kompetensi dan Penilaian Kinerja</t>
  </si>
  <si>
    <t>1 bulan</t>
  </si>
  <si>
    <t>Kasubbid Penilaian Kinerja dan Penghargaan</t>
  </si>
  <si>
    <t>RENCANA AKSI KINERJA BADAN KESATUAN BANGSA DAN POLITIK</t>
  </si>
  <si>
    <t>Menguatnya ketahanan sosial masyarakat</t>
  </si>
  <si>
    <t>Persentase konflik SARA yang diselesaikan</t>
  </si>
  <si>
    <t>PROGRAM PENGUATAN IDEOLOGI PANCASILA DAN KARAKTER KEBANGSAAN</t>
  </si>
  <si>
    <t>Perumusan Kebijakan Teknis dan PemantapanPpelaksanaan Bidang Ideologi Pancasila dan Karakter Kebangsaan</t>
  </si>
  <si>
    <t xml:space="preserve">Jumlah pembinaan ideologi dan pendidikan wawasan kebangsaan </t>
  </si>
  <si>
    <t>49 kali</t>
  </si>
  <si>
    <t>Pelaksanaan Koordinasi di Bidang Ideologi Wawasan Kebangsaan, Bela Negara, Karakter Bangsa, Pembauran Kebangsaan, Bineka Tunggal Ika dan Sejarah Kebangsaan</t>
  </si>
  <si>
    <t xml:space="preserve">Jumlah perusahaan swasta yang dibina wawasan kebangsaan                                                                                                                        </t>
  </si>
  <si>
    <t xml:space="preserve">2 perusahaan / tahun                                                                                                           </t>
  </si>
  <si>
    <t xml:space="preserve">Jumlah peserta bela negara. cerdas </t>
  </si>
  <si>
    <t>100 orang</t>
  </si>
  <si>
    <t>Jumlah peserta pendidikan wawasan kebangsaan</t>
  </si>
  <si>
    <t>Jumlah upacara rutin, hari besar nasional, HUT Kemerdekaan RI, hari jadi Kota yang diselenggarakan sesuai SOP</t>
  </si>
  <si>
    <t>23 kali</t>
  </si>
  <si>
    <t>PROGRAM PENINGKATAN PERAN PARTAI POLITIK DAN LEMBAGA PENDIDIKAN MELALUI PENDIDIKAN POLITIK DAN PENGEMBANGAN ETIKA SERTA BUDAYA POLITIK</t>
  </si>
  <si>
    <t>Prosentase LSM/Ormas/Parpol yang aktif</t>
  </si>
  <si>
    <t>Perumusan Kebijakan Teknis dan Pemantapan
Pelaksanaan Bidang Ideologi Pancasila dan Karakter Kebangsaan</t>
  </si>
  <si>
    <t xml:space="preserve">Jumlah pemantauan perkembangan politik, verifikasi bantuan keuangan Parpol dan Parpol yang  dibina.                                                                                                                                                     </t>
  </si>
  <si>
    <t>35 kali</t>
  </si>
  <si>
    <t>Pelaksanaan Kebijakan Di Bidang Pendidikan Politik, Etika Budaya Politik, Peningkatan Demokrasi, Fasilitasi Kelembagaan Pemerintahan, Perwakilan dan Partai Politik, Pemilihan Umum/Pemilihan Umum Kepala
Daerah, serta Pemantauan Situasi Politik Di Daerah</t>
  </si>
  <si>
    <t xml:space="preserve">Jumlah laporan pemantauan perkembangan politik, verifikasi bantuan keuangan Parpol                                                                                                                                                                                                                               </t>
  </si>
  <si>
    <t>Jumlah Parpol yang terdaftar dan yang dibina</t>
  </si>
  <si>
    <t>Jumlah peserta pendidikan politik masyarakat</t>
  </si>
  <si>
    <t xml:space="preserve">4 laporan                                                                                            </t>
  </si>
  <si>
    <t>9 Parpol</t>
  </si>
  <si>
    <t>600 orang</t>
  </si>
  <si>
    <t>PROGRAM PEMBERDAYAAN DAN PENGAWASAN ORGANISASI KEMASYARAKATAN</t>
  </si>
  <si>
    <t>Persentase LSM/Ormas yang aktif</t>
  </si>
  <si>
    <t>Perumusan Kebijakan Teknis dan Pemantapan Pelaksanaan Bidang Pemberdayaan dan
Pengawasan Organisasi Kemasyarakatan</t>
  </si>
  <si>
    <t>4 kali</t>
  </si>
  <si>
    <t>Jumlah  LSM/Ormas yang dibina dan dimonitoring</t>
  </si>
  <si>
    <t>Jumlah LSM/Ormas yang mengikuti forum diskusi Ormas</t>
  </si>
  <si>
    <t>Jumlah LSM/Ormas yang berpartisipapasi dalam jambore</t>
  </si>
  <si>
    <t>Jumlah Parpol/LSM/Ormas yang dibina</t>
  </si>
  <si>
    <t>200 Ormas</t>
  </si>
  <si>
    <t>PROGRAM PEMBINAAN DAN PENGEMBANGAN KETAHANAN EKONOMI, SOSIAL, DAN BUDAYA</t>
  </si>
  <si>
    <t>Persentase konflik SARA yang ditangani</t>
  </si>
  <si>
    <t>Perumusan Kebijakan Teknis dan Pemantapan
Pelaksanaan Bidang Ketahanan Ekonomi, Sosial dan Budaya</t>
  </si>
  <si>
    <t>Jumlah pelaksanaan pekerjaan bidang ketahanan ekonomi, sosial dan budaya</t>
  </si>
  <si>
    <t>20 kali</t>
  </si>
  <si>
    <t>Pelaksanaan Koordinasi di Bidang Ketahanan Ekonomi, Sosial, Budaya dan Fasilitasi Pencegahan Penyalagunaan Narkotika, Fasilitasi Kerukunan Umat Beragama dan Penghayat Kepercayaan di Daerah</t>
  </si>
  <si>
    <t>8 kali</t>
  </si>
  <si>
    <t>10 kali</t>
  </si>
  <si>
    <t>1 kali</t>
  </si>
  <si>
    <t>Jumlah Rakor FKUB</t>
  </si>
  <si>
    <t>Jumlah Rakor Tim Instruksi Hari Besar Keagamaan</t>
  </si>
  <si>
    <t>PROGRAM PENINGKATAN KEWASPADAAN NASIONAL DAN PENINGKATAN KUALITAS DAN FASILITASI PENANGANAN KONFLIK SOSIAL</t>
  </si>
  <si>
    <t>Persentase konflik Ipoleksosbud yang ditangani</t>
  </si>
  <si>
    <t>Perumusan Kebijakan Teknis dan Pelaksanaan Pemantapan Kewaspadaan Nasional dan
Penanganan Konflik Sosial</t>
  </si>
  <si>
    <t>60 kali</t>
  </si>
  <si>
    <t>Jumlah pelaksanaan pemantapan kewaspadaan nasional dan penanganan konflik sosial</t>
  </si>
  <si>
    <t>Pelaksanaan Koordinasi di Bidang Kewaspadaan Dini, Kerjasama Intelijen, Pemantauan Orang Asing, Tenaga Kerja Asing dan Lembaga Asing, Kewaspadaan Perbatasan Antar Negara, Fasilitasi Kelembagaan Bidang Kewaspadaan, serta Penanganan Konflik di
Daerah</t>
  </si>
  <si>
    <t xml:space="preserve">Jumlah pembinaan FKDM  dan ketahanan bangsa                                 </t>
  </si>
  <si>
    <t>Jumlah pembinaan wilayah</t>
  </si>
  <si>
    <t>Jumlah peserta deseminasi P4GN</t>
  </si>
  <si>
    <t xml:space="preserve">Jumlah Rakor Tim Terpadu Pencegahan, Pemberantasan, Penyalahgunaan, Peredaran Gelap Narkoba (P4GN) </t>
  </si>
  <si>
    <t>27 kali</t>
  </si>
  <si>
    <t>18 kelurahan</t>
  </si>
  <si>
    <t>6 kali</t>
  </si>
  <si>
    <t>Jumlah Forum Pembauran Kebangsaan</t>
  </si>
  <si>
    <t>Jumlah Konflik SARA yang ditangani</t>
  </si>
  <si>
    <t>Melaksanakan pendidikan wawasan kebangsaan</t>
  </si>
  <si>
    <t>Melaksanakan bela negara</t>
  </si>
  <si>
    <t>melaksanakan upacara rutin/jhari besar nasional, upacara hari jadi Kota Mojokerto, upacara HUT Kemerdekaan RI</t>
  </si>
  <si>
    <t>Melaksanakan Rakor FKUB</t>
  </si>
  <si>
    <t>Melaksanakan Rakor FPK</t>
  </si>
  <si>
    <t>Melaksanakan kegiatan desiminasi</t>
  </si>
  <si>
    <t>Melaksanakan Rakor Tim Instruksi Hari Besar Keagamaan</t>
  </si>
  <si>
    <t>Jumlah Rakor Forpimda yang diselenggarakan</t>
  </si>
  <si>
    <t>PROGRAM PENUNJANG URUSAN PEMERINTAHAN DAERAH KABUPATEN/KOTA</t>
  </si>
  <si>
    <t>Persentase Pemenuhan Pelayanan Administrasi Perkantoran</t>
  </si>
  <si>
    <t>Perencanaan, Penganggaran, dan Evaluasi Kinerja Perangkat Daerah</t>
  </si>
  <si>
    <t>Jumlah dokumen perencanaan, Evaluasi dan Pelaporan Program yang disusun</t>
  </si>
  <si>
    <t>16 Dokumen</t>
  </si>
  <si>
    <t>Administrasi Keuangan Perangkat Daerah</t>
  </si>
  <si>
    <t>Persentase administrasi keuangan perangkat daerah yang terpenuhi</t>
  </si>
  <si>
    <t>01</t>
  </si>
  <si>
    <t>Penyusunan Dokumen Perencanaan Perangkat Daerah</t>
  </si>
  <si>
    <t xml:space="preserve">Jumlah dokumen perencanaan dan pelaporan </t>
  </si>
  <si>
    <t>16 dokumen</t>
  </si>
  <si>
    <t>02</t>
  </si>
  <si>
    <t>Evaluasi Kinerja Perangkat Daerah</t>
  </si>
  <si>
    <t>Jumlah buku profil yang disusun</t>
  </si>
  <si>
    <t>10  buku</t>
  </si>
  <si>
    <t>03</t>
  </si>
  <si>
    <t>Penyediaan Gaji dan Tunjangan ASN</t>
  </si>
  <si>
    <t>Jumlah gaji dan tunjangan ASN dibayarkan tepat waktu</t>
  </si>
  <si>
    <t>12 bulan</t>
  </si>
  <si>
    <t>Penyediaan Administrasi Pelaksanaan Tugas ASN</t>
  </si>
  <si>
    <t>Jumlah pengelola keuangan yang honorariumnya dibayarkan tepat waktu</t>
  </si>
  <si>
    <t>Koordinasi dan Penyusunan Laporan Keuangan Akhir Tahun SKPD</t>
  </si>
  <si>
    <t>Jumlah laporan keuangan</t>
  </si>
  <si>
    <t>1 dokumen</t>
  </si>
  <si>
    <t>Administrasi Kepegawaian Perangkat Daerah</t>
  </si>
  <si>
    <t>Jumlah penyediaan pakaian khusus hari-hari tertentu</t>
  </si>
  <si>
    <t>120 potong</t>
  </si>
  <si>
    <t>Pengadaan Pakaian Dinas Beserta Atribut Kelengkapannya</t>
  </si>
  <si>
    <t>Administrasi Umum Perangkat Daerah</t>
  </si>
  <si>
    <t xml:space="preserve">Persentase pemenuhan administrasi umum perangkat daerah </t>
  </si>
  <si>
    <t>04</t>
  </si>
  <si>
    <t>05</t>
  </si>
  <si>
    <t>06</t>
  </si>
  <si>
    <t>Penyediaan Komponen Instalasi Listrik/Penerangan Bangunan Kantor</t>
  </si>
  <si>
    <t>Jumlah komponen listrik/penerangan bangunan kantor</t>
  </si>
  <si>
    <t>Penyediaan Peralatan dan Perlengkapan Kantor</t>
  </si>
  <si>
    <t>Jumlah alat tulis kantor yang disediakan</t>
  </si>
  <si>
    <t>Jumlah kebutuhan komputer dan kelengkapannya</t>
  </si>
  <si>
    <t>Penyediaan Bahan Logistik Kantor</t>
  </si>
  <si>
    <t>Jumlah bahan logistik yang disediakan</t>
  </si>
  <si>
    <t>Penyediaan Barang Cetakan dan Penggandaan</t>
  </si>
  <si>
    <t>Jumlah barang cetakan dan penggandaan yang disediakan</t>
  </si>
  <si>
    <t>Penyediaan Bahan Bacaan dan Peraturan Perundang- undangan</t>
  </si>
  <si>
    <t>Jumlah bahan bacaan dan perundang-undangan yang dibaca/dimanfaatkan</t>
  </si>
  <si>
    <t>Penyelenggaraan Rapat Koordinasi dan Konsultasi SKPD</t>
  </si>
  <si>
    <t xml:space="preserve">Jumlah makanan dan minuman kantor yang disediakan                                              </t>
  </si>
  <si>
    <t>Jumlah pemenuhan kebutuhan rapat koordinasi dan konsultasi SKPD</t>
  </si>
  <si>
    <t>Pengadaan Barang Milik Daerah Penunjang Urusan Pemerintah Daerah</t>
  </si>
  <si>
    <t>Persentase peralatan dan perlengkapan gedung kantor yang dilaksanakan sesuai rencana</t>
  </si>
  <si>
    <t>Pengadaan Sarana dan Prasarana Gedung Kantor atau Bangunan Lainnya</t>
  </si>
  <si>
    <t xml:space="preserve">Jumlah peralatan gedung kantor yang tersedia                                                         </t>
  </si>
  <si>
    <t>Jumlah perlengkapan gedung kantor</t>
  </si>
  <si>
    <t>11 unit</t>
  </si>
  <si>
    <t xml:space="preserve">Jumlah peralatan dan perlengkapan gedung kantor yang tersedia </t>
  </si>
  <si>
    <t>10 unit</t>
  </si>
  <si>
    <t>Penyediaan Jasa Penunjang Urusan Pemerintahan Daerah</t>
  </si>
  <si>
    <t>Jumlah rekening telepon, internet, PDAM, petugas kebersihan, petugas keamanan dan sopir yang dibayarkan tepat waktu</t>
  </si>
  <si>
    <t>Penyediaan Jasa Komunikasi, Sumber Daya Air dan Listrik</t>
  </si>
  <si>
    <t>Jumlah rekening telepon, internet dan PDAM yang dibayarkan tepat waktu</t>
  </si>
  <si>
    <t>Penyediaan Jasa Pelayanan Umum Kantor</t>
  </si>
  <si>
    <t>Jumlah petugas kebersihan, petugas keamanan dan sopir yang honorariumnya dibayarkan tepat waktu</t>
  </si>
  <si>
    <t>Pemeliharaan Barang Milik Daerah Penunjang Urusan Pemerintahan Daerah</t>
  </si>
  <si>
    <t>Persentase pekerjaan perawatan kendaraan, peralatan kantor dan bangunan gedung yang dilaksanakan sesuai rencana</t>
  </si>
  <si>
    <t>Jumlah kendaraan dinas/operasional yang dirawat secara berkala</t>
  </si>
  <si>
    <t>Pemeliharaan Peralatan dan Mesin Lainnya</t>
  </si>
  <si>
    <t>Jumlah peralatan kerja kantor yang diperbaiki</t>
  </si>
  <si>
    <t>Pemeliharaan/Rehabilitasi Gedung Kantor dan Bangunan Lainnya</t>
  </si>
  <si>
    <t xml:space="preserve">Jumlah gedung/ kantor yang dipelihara </t>
  </si>
  <si>
    <t>1 unit</t>
  </si>
  <si>
    <t>Mengentry SIRUP dan menetapkan penyedia</t>
  </si>
  <si>
    <t>Swakelola dan menetapkan penyedia</t>
  </si>
  <si>
    <t>Menyiapkan dana dan rekening, menugaskan staf untuk pembayaran dengan tepat waktu</t>
  </si>
  <si>
    <t>Menyiapkan dana dan STNK, menugaskan staf untuk pembayaran dengan tepat waktu</t>
  </si>
  <si>
    <t>Menyiapkan dana ntuk pembayaran jasa petugas kebersihan, keamanan dan sopir</t>
  </si>
  <si>
    <t>Menyiapkan dana dan staf untuk pembayran teapt waktu</t>
  </si>
  <si>
    <t>Menyiapkan dana untuk pembayaran koordinasi dan konsultasi</t>
  </si>
  <si>
    <t>Menyiapkan bahan untuk pembuatan laporan keuangan akhir tahun</t>
  </si>
  <si>
    <t>Menyiapkan dana untuk pembayaran honor pengelola keuangan</t>
  </si>
  <si>
    <t>Menyiapkan dana untuk gaji dan tunjangan ASN</t>
  </si>
  <si>
    <t>Menyiapkan untuk penyusunan Profil OPD</t>
  </si>
  <si>
    <t>Menyiapkan bahan untuk penyusunan perencanaan dan pelaporan</t>
  </si>
  <si>
    <t>Pelaksanaan Monitoring Evaluasi dan Pelaporan
Dibidang Pendaftaran Ormas, Pemberdayaan Ormas, Evaluasi dan Mediasi Sengketa Ormas, Pengawasan Ormas dan Ormas Asing di Daerah</t>
  </si>
  <si>
    <r>
      <rPr>
        <sz val="12"/>
        <rFont val="Arial"/>
        <family val="2"/>
      </rPr>
      <t>Penyediaan Jasa Pemeliharaan, Biaya Pemeliharaan dan Pajak Kendaraan Perorangan Dinas atau Kendaraan
Dinas Jabatan</t>
    </r>
  </si>
  <si>
    <t>2 perusahaan</t>
  </si>
  <si>
    <t>1 kegiatan</t>
  </si>
  <si>
    <t>4 kegiatan</t>
  </si>
  <si>
    <t>6 kegiatan</t>
  </si>
  <si>
    <t>2 kegiatan</t>
  </si>
  <si>
    <t>5 kegiatan</t>
  </si>
  <si>
    <t>3 kegiatan</t>
  </si>
  <si>
    <t>1 kgiatan</t>
  </si>
  <si>
    <t>Kasubbid Politik dalam negeri</t>
  </si>
  <si>
    <t>2 kgiatan</t>
  </si>
  <si>
    <t>kasubid  organisasi kemasyarakatan</t>
  </si>
  <si>
    <t>1 Kegiatan</t>
  </si>
  <si>
    <t>1  Kegiatan</t>
  </si>
  <si>
    <t>Kasubid Kewaspadaan Nasional dan Penanganan Konflik</t>
  </si>
  <si>
    <t>1 Kali</t>
  </si>
  <si>
    <t>Kasubbid Penanganan KonflikSosial</t>
  </si>
  <si>
    <t>10 buku</t>
  </si>
  <si>
    <t>Kasubag Sungram dan Keuangan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</si>
</sst>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0.0%"/>
    <numFmt numFmtId="166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9" fontId="1" fillId="0" borderId="4" xfId="0" applyNumberFormat="1" applyFont="1" applyBorder="1" applyAlignment="1">
      <alignment vertical="top" wrapText="1"/>
    </xf>
    <xf numFmtId="9" fontId="1" fillId="0" borderId="3" xfId="0" applyNumberFormat="1" applyFont="1" applyBorder="1" applyAlignment="1">
      <alignment vertical="top" wrapText="1"/>
    </xf>
    <xf numFmtId="10" fontId="1" fillId="0" borderId="3" xfId="0" applyNumberFormat="1" applyFont="1" applyBorder="1" applyAlignment="1">
      <alignment vertical="top" wrapText="1"/>
    </xf>
    <xf numFmtId="10" fontId="1" fillId="0" borderId="4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10" fontId="1" fillId="0" borderId="0" xfId="0" applyNumberFormat="1" applyFont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165" fontId="0" fillId="0" borderId="0" xfId="2" applyNumberFormat="1" applyFont="1"/>
    <xf numFmtId="164" fontId="1" fillId="0" borderId="0" xfId="0" applyNumberFormat="1" applyFont="1" applyBorder="1" applyAlignment="1">
      <alignment vertical="top"/>
    </xf>
    <xf numFmtId="166" fontId="1" fillId="0" borderId="0" xfId="0" applyNumberFormat="1" applyFont="1" applyBorder="1" applyAlignment="1">
      <alignment vertical="top"/>
    </xf>
    <xf numFmtId="0" fontId="0" fillId="0" borderId="0" xfId="2" applyNumberFormat="1" applyFont="1"/>
    <xf numFmtId="164" fontId="1" fillId="0" borderId="0" xfId="1" applyFont="1"/>
    <xf numFmtId="164" fontId="1" fillId="0" borderId="0" xfId="0" applyNumberFormat="1" applyFont="1"/>
    <xf numFmtId="166" fontId="1" fillId="0" borderId="0" xfId="0" applyNumberFormat="1" applyFont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4" xfId="1" applyFont="1" applyBorder="1" applyAlignment="1">
      <alignment vertical="top" wrapText="1"/>
    </xf>
    <xf numFmtId="164" fontId="1" fillId="0" borderId="3" xfId="1" applyFont="1" applyBorder="1" applyAlignment="1">
      <alignment vertical="top" wrapText="1"/>
    </xf>
    <xf numFmtId="164" fontId="1" fillId="0" borderId="1" xfId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5" fillId="0" borderId="0" xfId="1" applyFont="1" applyAlignment="1">
      <alignment vertical="top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7" fillId="4" borderId="1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10" fontId="1" fillId="3" borderId="2" xfId="0" applyNumberFormat="1" applyFont="1" applyFill="1" applyBorder="1" applyAlignment="1">
      <alignment horizontal="center" vertical="top" wrapText="1"/>
    </xf>
    <xf numFmtId="164" fontId="3" fillId="3" borderId="13" xfId="0" applyNumberFormat="1" applyFont="1" applyFill="1" applyBorder="1" applyAlignment="1">
      <alignment vertical="top" wrapText="1"/>
    </xf>
    <xf numFmtId="10" fontId="1" fillId="3" borderId="18" xfId="0" applyNumberFormat="1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9" fontId="1" fillId="3" borderId="18" xfId="0" applyNumberFormat="1" applyFont="1" applyFill="1" applyBorder="1" applyAlignment="1">
      <alignment vertical="top" wrapText="1"/>
    </xf>
    <xf numFmtId="164" fontId="1" fillId="3" borderId="15" xfId="1" applyFont="1" applyFill="1" applyBorder="1" applyAlignment="1">
      <alignment vertical="top" wrapText="1"/>
    </xf>
    <xf numFmtId="0" fontId="1" fillId="3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9" fontId="1" fillId="3" borderId="1" xfId="0" applyNumberFormat="1" applyFont="1" applyFill="1" applyBorder="1" applyAlignment="1">
      <alignment horizontal="center" vertical="top" wrapText="1"/>
    </xf>
    <xf numFmtId="164" fontId="1" fillId="3" borderId="8" xfId="1" applyFont="1" applyFill="1" applyBorder="1" applyAlignment="1">
      <alignment horizontal="right" vertical="top" wrapText="1"/>
    </xf>
    <xf numFmtId="0" fontId="1" fillId="3" borderId="18" xfId="0" applyFont="1" applyFill="1" applyBorder="1"/>
    <xf numFmtId="164" fontId="1" fillId="3" borderId="7" xfId="1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164" fontId="1" fillId="3" borderId="1" xfId="1" applyFont="1" applyFill="1" applyBorder="1" applyAlignment="1">
      <alignment vertical="top"/>
    </xf>
    <xf numFmtId="164" fontId="1" fillId="3" borderId="1" xfId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164" fontId="1" fillId="3" borderId="1" xfId="1" applyFont="1" applyFill="1" applyBorder="1"/>
    <xf numFmtId="10" fontId="1" fillId="3" borderId="1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10" fontId="1" fillId="3" borderId="18" xfId="0" applyNumberFormat="1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5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 vertical="top" wrapText="1"/>
    </xf>
    <xf numFmtId="9" fontId="1" fillId="3" borderId="1" xfId="0" applyNumberFormat="1" applyFont="1" applyFill="1" applyBorder="1" applyAlignment="1">
      <alignment horizontal="left" vertical="top" wrapText="1"/>
    </xf>
    <xf numFmtId="9" fontId="3" fillId="3" borderId="1" xfId="0" applyNumberFormat="1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quotePrefix="1" applyFont="1" applyFill="1" applyBorder="1" applyAlignment="1">
      <alignment horizontal="left" vertical="center" wrapText="1"/>
    </xf>
    <xf numFmtId="0" fontId="1" fillId="3" borderId="9" xfId="0" quotePrefix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164" fontId="3" fillId="3" borderId="8" xfId="1" applyFont="1" applyFill="1" applyBorder="1" applyAlignment="1">
      <alignment horizontal="right" vertical="top" wrapText="1"/>
    </xf>
    <xf numFmtId="0" fontId="1" fillId="3" borderId="6" xfId="0" quotePrefix="1" applyFont="1" applyFill="1" applyBorder="1" applyAlignment="1">
      <alignment horizontal="center" vertical="center" wrapText="1"/>
    </xf>
    <xf numFmtId="0" fontId="1" fillId="3" borderId="9" xfId="0" quotePrefix="1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9" fontId="7" fillId="3" borderId="19" xfId="0" applyNumberFormat="1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43" fontId="10" fillId="3" borderId="22" xfId="3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left" vertical="top" wrapText="1"/>
    </xf>
    <xf numFmtId="4" fontId="10" fillId="3" borderId="5" xfId="3" applyNumberFormat="1" applyFont="1" applyFill="1" applyBorder="1" applyAlignment="1">
      <alignment horizontal="right" vertical="top" wrapText="1"/>
    </xf>
    <xf numFmtId="43" fontId="10" fillId="3" borderId="5" xfId="3" applyFont="1" applyFill="1" applyBorder="1" applyAlignment="1">
      <alignment horizontal="right" vertical="top" wrapText="1"/>
    </xf>
    <xf numFmtId="0" fontId="11" fillId="3" borderId="19" xfId="0" applyFont="1" applyFill="1" applyBorder="1" applyAlignment="1">
      <alignment horizontal="left" vertical="top" wrapText="1"/>
    </xf>
    <xf numFmtId="10" fontId="11" fillId="3" borderId="19" xfId="0" applyNumberFormat="1" applyFont="1" applyFill="1" applyBorder="1" applyAlignment="1">
      <alignment horizontal="left" vertical="top" wrapText="1"/>
    </xf>
    <xf numFmtId="43" fontId="10" fillId="3" borderId="22" xfId="3" applyFont="1" applyFill="1" applyBorder="1" applyAlignment="1">
      <alignment horizontal="right" vertical="top" wrapText="1"/>
    </xf>
    <xf numFmtId="43" fontId="10" fillId="3" borderId="31" xfId="3" applyFont="1" applyFill="1" applyBorder="1" applyAlignment="1">
      <alignment horizontal="right" vertical="top" wrapText="1"/>
    </xf>
    <xf numFmtId="43" fontId="10" fillId="3" borderId="23" xfId="3" applyFont="1" applyFill="1" applyBorder="1" applyAlignment="1">
      <alignment horizontal="right" vertical="center" wrapText="1"/>
    </xf>
    <xf numFmtId="43" fontId="10" fillId="3" borderId="5" xfId="3" applyFont="1" applyFill="1" applyBorder="1" applyAlignment="1">
      <alignment horizontal="right" vertical="center" wrapText="1"/>
    </xf>
    <xf numFmtId="43" fontId="10" fillId="3" borderId="31" xfId="3" applyFont="1" applyFill="1" applyBorder="1" applyAlignment="1">
      <alignment horizontal="right" vertical="center" wrapText="1"/>
    </xf>
    <xf numFmtId="0" fontId="10" fillId="3" borderId="30" xfId="0" applyFont="1" applyFill="1" applyBorder="1" applyAlignment="1">
      <alignment horizontal="left" vertical="top" wrapText="1"/>
    </xf>
    <xf numFmtId="43" fontId="10" fillId="3" borderId="17" xfId="3" applyFont="1" applyFill="1" applyBorder="1" applyAlignment="1">
      <alignment horizontal="right" vertical="top" wrapText="1"/>
    </xf>
    <xf numFmtId="43" fontId="10" fillId="3" borderId="23" xfId="3" applyFont="1" applyFill="1" applyBorder="1" applyAlignment="1">
      <alignment horizontal="center" vertical="top" wrapText="1"/>
    </xf>
    <xf numFmtId="43" fontId="10" fillId="3" borderId="5" xfId="3" applyFont="1" applyFill="1" applyBorder="1" applyAlignment="1">
      <alignment horizontal="center" vertical="top" wrapText="1"/>
    </xf>
    <xf numFmtId="43" fontId="10" fillId="3" borderId="32" xfId="3" applyFont="1" applyFill="1" applyBorder="1" applyAlignment="1">
      <alignment horizontal="right" vertical="top" wrapText="1"/>
    </xf>
    <xf numFmtId="0" fontId="10" fillId="0" borderId="34" xfId="0" applyFont="1" applyFill="1" applyBorder="1" applyAlignment="1">
      <alignment horizontal="left" vertical="top" wrapText="1"/>
    </xf>
    <xf numFmtId="43" fontId="10" fillId="3" borderId="24" xfId="3" applyFont="1" applyFill="1" applyBorder="1" applyAlignment="1">
      <alignment horizontal="right" vertical="top" wrapText="1"/>
    </xf>
    <xf numFmtId="0" fontId="7" fillId="0" borderId="19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43" fontId="10" fillId="3" borderId="33" xfId="3" applyFont="1" applyFill="1" applyBorder="1" applyAlignment="1">
      <alignment horizontal="right" vertical="top" wrapText="1"/>
    </xf>
    <xf numFmtId="43" fontId="10" fillId="3" borderId="22" xfId="3" applyFont="1" applyFill="1" applyBorder="1" applyAlignment="1">
      <alignment horizontal="center" vertical="top" wrapText="1"/>
    </xf>
    <xf numFmtId="43" fontId="10" fillId="3" borderId="33" xfId="3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vertical="top" wrapText="1"/>
    </xf>
    <xf numFmtId="0" fontId="1" fillId="3" borderId="37" xfId="0" applyFont="1" applyFill="1" applyBorder="1" applyAlignment="1">
      <alignment horizontal="center" vertical="top" wrapText="1"/>
    </xf>
    <xf numFmtId="164" fontId="1" fillId="3" borderId="2" xfId="1" applyFont="1" applyFill="1" applyBorder="1" applyAlignment="1">
      <alignment vertical="top"/>
    </xf>
    <xf numFmtId="164" fontId="1" fillId="3" borderId="2" xfId="1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center" vertical="top" wrapText="1"/>
    </xf>
    <xf numFmtId="0" fontId="1" fillId="3" borderId="38" xfId="0" applyFont="1" applyFill="1" applyBorder="1" applyAlignment="1">
      <alignment vertical="top" wrapText="1"/>
    </xf>
    <xf numFmtId="164" fontId="1" fillId="3" borderId="10" xfId="1" applyFont="1" applyFill="1" applyBorder="1" applyAlignment="1">
      <alignment vertical="top" wrapText="1"/>
    </xf>
    <xf numFmtId="164" fontId="1" fillId="3" borderId="3" xfId="1" applyFont="1" applyFill="1" applyBorder="1" applyAlignment="1">
      <alignment vertical="top"/>
    </xf>
    <xf numFmtId="164" fontId="1" fillId="3" borderId="3" xfId="1" applyFont="1" applyFill="1" applyBorder="1" applyAlignment="1">
      <alignment vertical="top" wrapText="1"/>
    </xf>
    <xf numFmtId="164" fontId="1" fillId="3" borderId="7" xfId="1" applyFont="1" applyFill="1" applyBorder="1" applyAlignment="1">
      <alignment horizontal="center" vertical="top" wrapText="1"/>
    </xf>
    <xf numFmtId="164" fontId="1" fillId="3" borderId="1" xfId="1" applyFont="1" applyFill="1" applyBorder="1" applyAlignment="1">
      <alignment horizontal="center" vertical="top"/>
    </xf>
    <xf numFmtId="164" fontId="1" fillId="3" borderId="1" xfId="1" applyFont="1" applyFill="1" applyBorder="1" applyAlignment="1">
      <alignment horizontal="center" vertical="top" wrapText="1"/>
    </xf>
    <xf numFmtId="164" fontId="1" fillId="3" borderId="1" xfId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164" fontId="1" fillId="3" borderId="8" xfId="1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0" fontId="1" fillId="3" borderId="18" xfId="0" applyNumberFormat="1" applyFont="1" applyFill="1" applyBorder="1" applyAlignment="1">
      <alignment horizontal="center" vertical="top" wrapText="1"/>
    </xf>
    <xf numFmtId="10" fontId="1" fillId="3" borderId="18" xfId="0" applyNumberFormat="1" applyFont="1" applyFill="1" applyBorder="1" applyAlignment="1">
      <alignment horizontal="center" vertical="center"/>
    </xf>
    <xf numFmtId="10" fontId="1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3" borderId="9" xfId="0" quotePrefix="1" applyFont="1" applyFill="1" applyBorder="1" applyAlignment="1">
      <alignment horizontal="center" vertical="center" wrapText="1"/>
    </xf>
    <xf numFmtId="0" fontId="1" fillId="3" borderId="0" xfId="0" quotePrefix="1" applyFont="1" applyFill="1" applyBorder="1" applyAlignment="1">
      <alignment horizontal="center" vertical="center" wrapText="1"/>
    </xf>
    <xf numFmtId="0" fontId="1" fillId="3" borderId="14" xfId="0" quotePrefix="1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" fillId="3" borderId="0" xfId="0" quotePrefix="1" applyFont="1" applyFill="1" applyBorder="1" applyAlignment="1">
      <alignment horizontal="left" vertical="center" wrapText="1"/>
    </xf>
    <xf numFmtId="0" fontId="1" fillId="3" borderId="27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28" xfId="0" quotePrefix="1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4" borderId="17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4">
    <cellStyle name="Comma" xfId="3" builtinId="3"/>
    <cellStyle name="Comma [0]" xfId="1" builtinId="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17</xdr:row>
      <xdr:rowOff>115940</xdr:rowOff>
    </xdr:from>
    <xdr:ext cx="3968750" cy="1857881"/>
    <xdr:sp macro="" textlink="">
      <xdr:nvSpPr>
        <xdr:cNvPr id="2" name="Kotak Teks 1">
          <a:extLst>
            <a:ext uri="{FF2B5EF4-FFF2-40B4-BE49-F238E27FC236}">
              <a16:creationId xmlns:a16="http://schemas.microsoft.com/office/drawing/2014/main" xmlns="" id="{1F22378B-A117-4B92-BFCD-665973472E8E}"/>
            </a:ext>
          </a:extLst>
        </xdr:cNvPr>
        <xdr:cNvSpPr txBox="1"/>
      </xdr:nvSpPr>
      <xdr:spPr>
        <a:xfrm>
          <a:off x="13449300" y="22798140"/>
          <a:ext cx="3968750" cy="18578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ID" sz="1200">
              <a:latin typeface="Arial" panose="020B0604020202020204" pitchFamily="34" charset="0"/>
              <a:cs typeface="Arial" panose="020B0604020202020204" pitchFamily="34" charset="0"/>
            </a:rPr>
            <a:t>KEPALA BADAN KEPEGAWAIAN</a:t>
          </a:r>
          <a:endParaRPr lang="id-ID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id-ID" sz="1200">
              <a:latin typeface="Arial" panose="020B0604020202020204" pitchFamily="34" charset="0"/>
              <a:cs typeface="Arial" panose="020B0604020202020204" pitchFamily="34" charset="0"/>
            </a:rPr>
            <a:t>KOTA MOJOKERTO</a:t>
          </a:r>
        </a:p>
        <a:p>
          <a:pPr algn="ctr"/>
          <a:endParaRPr lang="id-ID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id-ID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id-ID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id-ID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id-ID" sz="1200" b="1" u="sng">
              <a:latin typeface="Arial" panose="020B0604020202020204" pitchFamily="34" charset="0"/>
              <a:cs typeface="Arial" panose="020B0604020202020204" pitchFamily="34" charset="0"/>
            </a:rPr>
            <a:t>Drs. ENDRI AGUS SUBIANTO</a:t>
          </a:r>
        </a:p>
        <a:p>
          <a:pPr algn="ctr"/>
          <a:r>
            <a:rPr lang="id-ID" sz="1200">
              <a:latin typeface="Arial" panose="020B0604020202020204" pitchFamily="34" charset="0"/>
              <a:cs typeface="Arial" panose="020B0604020202020204" pitchFamily="34" charset="0"/>
            </a:rPr>
            <a:t>Pembina Utama Muda</a:t>
          </a:r>
        </a:p>
        <a:p>
          <a:pPr algn="ctr"/>
          <a:r>
            <a:rPr lang="id-ID" sz="1200">
              <a:latin typeface="Arial" panose="020B0604020202020204" pitchFamily="34" charset="0"/>
              <a:cs typeface="Arial" panose="020B0604020202020204" pitchFamily="34" charset="0"/>
            </a:rPr>
            <a:t>NIP. 19640807 199206 1 001</a:t>
          </a:r>
        </a:p>
        <a:p>
          <a:endParaRPr lang="en-ID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74"/>
  <sheetViews>
    <sheetView tabSelected="1" view="pageBreakPreview" topLeftCell="A34" zoomScale="28" zoomScaleNormal="60" zoomScaleSheetLayoutView="28" workbookViewId="0">
      <selection activeCell="D47" sqref="D47:E47"/>
    </sheetView>
  </sheetViews>
  <sheetFormatPr defaultColWidth="8.7265625" defaultRowHeight="15.5" x14ac:dyDescent="0.35"/>
  <cols>
    <col min="1" max="2" width="20.54296875" style="16" customWidth="1"/>
    <col min="3" max="3" width="5.26953125" style="2" customWidth="1"/>
    <col min="4" max="4" width="5.1796875" style="2" customWidth="1"/>
    <col min="5" max="5" width="25.81640625" style="2" customWidth="1"/>
    <col min="6" max="6" width="20.7265625" style="2" bestFit="1" customWidth="1"/>
    <col min="7" max="7" width="16.453125" style="2" bestFit="1" customWidth="1"/>
    <col min="8" max="8" width="21.81640625" style="2" bestFit="1" customWidth="1"/>
    <col min="9" max="9" width="22.81640625" style="2" customWidth="1"/>
    <col min="10" max="10" width="9.7265625" style="2" customWidth="1"/>
    <col min="11" max="11" width="10.7265625" style="2" customWidth="1"/>
    <col min="12" max="21" width="9.7265625" style="2" customWidth="1"/>
    <col min="22" max="22" width="18.7265625" style="2" customWidth="1"/>
    <col min="23" max="23" width="17.81640625" style="2" customWidth="1"/>
    <col min="24" max="24" width="19.36328125" style="2" customWidth="1"/>
    <col min="25" max="25" width="19.08984375" style="2" customWidth="1"/>
    <col min="26" max="26" width="20.1796875" style="2" customWidth="1"/>
    <col min="27" max="27" width="17.7265625" style="2" customWidth="1"/>
    <col min="28" max="28" width="19.453125" style="2" customWidth="1"/>
    <col min="29" max="29" width="20.36328125" style="2" customWidth="1"/>
    <col min="30" max="30" width="18.453125" style="2" customWidth="1"/>
    <col min="31" max="31" width="19.08984375" style="2" customWidth="1"/>
    <col min="32" max="32" width="18.1796875" style="2" customWidth="1"/>
    <col min="33" max="33" width="19.1796875" style="2" customWidth="1"/>
    <col min="34" max="34" width="20.36328125" style="2" customWidth="1"/>
    <col min="35" max="35" width="11.90625" style="2" customWidth="1"/>
    <col min="36" max="36" width="8.7265625" style="2"/>
    <col min="37" max="37" width="28.453125" style="2" bestFit="1" customWidth="1"/>
    <col min="38" max="38" width="15.54296875" style="2" bestFit="1" customWidth="1"/>
    <col min="39" max="16384" width="8.7265625" style="2"/>
  </cols>
  <sheetData>
    <row r="1" spans="1:150" s="3" customFormat="1" ht="17.25" customHeight="1" x14ac:dyDescent="0.25">
      <c r="A1" s="207" t="s">
        <v>49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</row>
    <row r="2" spans="1:150" s="3" customFormat="1" ht="17.25" customHeight="1" x14ac:dyDescent="0.25">
      <c r="A2" s="207" t="s">
        <v>40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</row>
    <row r="3" spans="1:150" s="3" customFormat="1" ht="17.25" customHeight="1" x14ac:dyDescent="0.25">
      <c r="A3" s="15"/>
      <c r="B3" s="15"/>
      <c r="C3" s="1"/>
      <c r="D3" s="36"/>
      <c r="E3" s="3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1"/>
    </row>
    <row r="4" spans="1:150" s="3" customFormat="1" ht="17.25" customHeight="1" x14ac:dyDescent="0.25">
      <c r="A4" s="15"/>
      <c r="B4" s="15"/>
      <c r="C4" s="1"/>
      <c r="D4" s="36"/>
      <c r="E4" s="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1"/>
    </row>
    <row r="5" spans="1:150" x14ac:dyDescent="0.35">
      <c r="A5" s="41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3"/>
    </row>
    <row r="6" spans="1:150" s="5" customFormat="1" ht="24.75" customHeight="1" x14ac:dyDescent="0.35">
      <c r="A6" s="204" t="s">
        <v>0</v>
      </c>
      <c r="B6" s="211" t="s">
        <v>41</v>
      </c>
      <c r="C6" s="214" t="s">
        <v>44</v>
      </c>
      <c r="D6" s="215"/>
      <c r="E6" s="216"/>
      <c r="F6" s="204" t="s">
        <v>1</v>
      </c>
      <c r="G6" s="204" t="s">
        <v>43</v>
      </c>
      <c r="H6" s="204" t="s">
        <v>3</v>
      </c>
      <c r="I6" s="203" t="s">
        <v>37</v>
      </c>
      <c r="J6" s="209" t="s">
        <v>39</v>
      </c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10"/>
      <c r="V6" s="223" t="s">
        <v>42</v>
      </c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 t="s">
        <v>4</v>
      </c>
      <c r="AI6" s="204" t="s">
        <v>5</v>
      </c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</row>
    <row r="7" spans="1:150" s="5" customFormat="1" x14ac:dyDescent="0.35">
      <c r="A7" s="204"/>
      <c r="B7" s="212"/>
      <c r="C7" s="217"/>
      <c r="D7" s="218"/>
      <c r="E7" s="219"/>
      <c r="F7" s="204"/>
      <c r="G7" s="204"/>
      <c r="H7" s="204"/>
      <c r="I7" s="203"/>
      <c r="J7" s="205" t="s">
        <v>6</v>
      </c>
      <c r="K7" s="191"/>
      <c r="L7" s="191"/>
      <c r="M7" s="191" t="s">
        <v>7</v>
      </c>
      <c r="N7" s="191"/>
      <c r="O7" s="191"/>
      <c r="P7" s="191" t="s">
        <v>8</v>
      </c>
      <c r="Q7" s="191"/>
      <c r="R7" s="191"/>
      <c r="S7" s="191" t="s">
        <v>9</v>
      </c>
      <c r="T7" s="191"/>
      <c r="U7" s="208"/>
      <c r="V7" s="224" t="s">
        <v>6</v>
      </c>
      <c r="W7" s="191"/>
      <c r="X7" s="191"/>
      <c r="Y7" s="191" t="s">
        <v>7</v>
      </c>
      <c r="Z7" s="191"/>
      <c r="AA7" s="191"/>
      <c r="AB7" s="191" t="s">
        <v>8</v>
      </c>
      <c r="AC7" s="191"/>
      <c r="AD7" s="191"/>
      <c r="AE7" s="191" t="s">
        <v>9</v>
      </c>
      <c r="AF7" s="191"/>
      <c r="AG7" s="191"/>
      <c r="AH7" s="204"/>
      <c r="AI7" s="20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</row>
    <row r="8" spans="1:150" s="39" customFormat="1" x14ac:dyDescent="0.35">
      <c r="A8" s="204"/>
      <c r="B8" s="213"/>
      <c r="C8" s="220"/>
      <c r="D8" s="221"/>
      <c r="E8" s="222"/>
      <c r="F8" s="204"/>
      <c r="G8" s="204"/>
      <c r="H8" s="204"/>
      <c r="I8" s="203"/>
      <c r="J8" s="44">
        <v>1</v>
      </c>
      <c r="K8" s="45">
        <v>2</v>
      </c>
      <c r="L8" s="45">
        <v>3</v>
      </c>
      <c r="M8" s="45">
        <v>4</v>
      </c>
      <c r="N8" s="45">
        <v>5</v>
      </c>
      <c r="O8" s="45">
        <v>6</v>
      </c>
      <c r="P8" s="45">
        <v>7</v>
      </c>
      <c r="Q8" s="45">
        <v>8</v>
      </c>
      <c r="R8" s="45">
        <v>9</v>
      </c>
      <c r="S8" s="45">
        <v>10</v>
      </c>
      <c r="T8" s="45">
        <v>11</v>
      </c>
      <c r="U8" s="46">
        <v>12</v>
      </c>
      <c r="V8" s="47">
        <v>1</v>
      </c>
      <c r="W8" s="45">
        <v>2</v>
      </c>
      <c r="X8" s="45">
        <v>3</v>
      </c>
      <c r="Y8" s="45">
        <v>4</v>
      </c>
      <c r="Z8" s="45">
        <v>5</v>
      </c>
      <c r="AA8" s="45">
        <v>6</v>
      </c>
      <c r="AB8" s="45">
        <v>7</v>
      </c>
      <c r="AC8" s="45">
        <v>8</v>
      </c>
      <c r="AD8" s="45">
        <v>9</v>
      </c>
      <c r="AE8" s="45">
        <v>10</v>
      </c>
      <c r="AF8" s="45">
        <v>11</v>
      </c>
      <c r="AG8" s="45">
        <v>12</v>
      </c>
      <c r="AH8" s="204"/>
      <c r="AI8" s="204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</row>
    <row r="9" spans="1:150" s="5" customFormat="1" x14ac:dyDescent="0.35">
      <c r="A9" s="73">
        <v>1</v>
      </c>
      <c r="B9" s="73">
        <v>2</v>
      </c>
      <c r="C9" s="200">
        <v>3</v>
      </c>
      <c r="D9" s="201"/>
      <c r="E9" s="202"/>
      <c r="F9" s="73">
        <v>4</v>
      </c>
      <c r="G9" s="73">
        <v>5</v>
      </c>
      <c r="H9" s="73">
        <v>6</v>
      </c>
      <c r="I9" s="73">
        <v>7</v>
      </c>
      <c r="J9" s="73">
        <v>8</v>
      </c>
      <c r="K9" s="73">
        <v>9</v>
      </c>
      <c r="L9" s="73">
        <v>10</v>
      </c>
      <c r="M9" s="73">
        <v>11</v>
      </c>
      <c r="N9" s="73">
        <v>12</v>
      </c>
      <c r="O9" s="73">
        <v>13</v>
      </c>
      <c r="P9" s="73">
        <v>14</v>
      </c>
      <c r="Q9" s="73">
        <v>15</v>
      </c>
      <c r="R9" s="73">
        <v>16</v>
      </c>
      <c r="S9" s="73">
        <v>17</v>
      </c>
      <c r="T9" s="73">
        <v>18</v>
      </c>
      <c r="U9" s="73">
        <v>19</v>
      </c>
      <c r="V9" s="73">
        <v>20</v>
      </c>
      <c r="W9" s="73">
        <v>21</v>
      </c>
      <c r="X9" s="73">
        <v>22</v>
      </c>
      <c r="Y9" s="73">
        <v>23</v>
      </c>
      <c r="Z9" s="73">
        <v>24</v>
      </c>
      <c r="AA9" s="73">
        <v>25</v>
      </c>
      <c r="AB9" s="73">
        <v>26</v>
      </c>
      <c r="AC9" s="73">
        <v>27</v>
      </c>
      <c r="AD9" s="73">
        <v>28</v>
      </c>
      <c r="AE9" s="73">
        <v>29</v>
      </c>
      <c r="AF9" s="73">
        <v>30</v>
      </c>
      <c r="AG9" s="73">
        <v>31</v>
      </c>
      <c r="AH9" s="73">
        <v>32</v>
      </c>
      <c r="AI9" s="73">
        <v>25</v>
      </c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</row>
    <row r="10" spans="1:150" ht="75" customHeight="1" x14ac:dyDescent="0.35">
      <c r="A10" s="154" t="s">
        <v>50</v>
      </c>
      <c r="B10" s="151" t="s">
        <v>51</v>
      </c>
      <c r="C10" s="192" t="s">
        <v>52</v>
      </c>
      <c r="D10" s="192"/>
      <c r="E10" s="193"/>
      <c r="F10" s="48"/>
      <c r="G10" s="49">
        <v>0.75</v>
      </c>
      <c r="H10" s="48"/>
      <c r="I10" s="50">
        <f>I11</f>
        <v>1128929767</v>
      </c>
      <c r="J10" s="51"/>
      <c r="K10" s="51"/>
      <c r="L10" s="52"/>
      <c r="M10" s="51"/>
      <c r="N10" s="52"/>
      <c r="O10" s="51"/>
      <c r="P10" s="52"/>
      <c r="Q10" s="52"/>
      <c r="R10" s="52"/>
      <c r="S10" s="52"/>
      <c r="T10" s="53">
        <v>0.75</v>
      </c>
      <c r="U10" s="52"/>
      <c r="V10" s="60">
        <f>SUM(V11)</f>
        <v>0</v>
      </c>
      <c r="W10" s="60">
        <f t="shared" ref="W10:AG10" si="0">SUM(W11)</f>
        <v>7750000</v>
      </c>
      <c r="X10" s="60">
        <f t="shared" si="0"/>
        <v>67358053</v>
      </c>
      <c r="Y10" s="60">
        <f t="shared" si="0"/>
        <v>93466113</v>
      </c>
      <c r="Z10" s="60">
        <f t="shared" si="0"/>
        <v>13913000</v>
      </c>
      <c r="AA10" s="60">
        <f t="shared" si="0"/>
        <v>224148049</v>
      </c>
      <c r="AB10" s="60">
        <f t="shared" si="0"/>
        <v>219803510</v>
      </c>
      <c r="AC10" s="60">
        <f t="shared" si="0"/>
        <v>191282391</v>
      </c>
      <c r="AD10" s="60">
        <f t="shared" si="0"/>
        <v>140260961</v>
      </c>
      <c r="AE10" s="60">
        <f t="shared" si="0"/>
        <v>65350483</v>
      </c>
      <c r="AF10" s="60">
        <f t="shared" si="0"/>
        <v>136234331</v>
      </c>
      <c r="AG10" s="60">
        <f t="shared" si="0"/>
        <v>7750000</v>
      </c>
      <c r="AH10" s="69" t="s">
        <v>38</v>
      </c>
      <c r="AI10" s="56"/>
      <c r="AJ10" s="4"/>
      <c r="AK10" s="13"/>
      <c r="AL10" s="12"/>
      <c r="AM10" s="12"/>
      <c r="AN10" s="12"/>
      <c r="AO10" s="1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</row>
    <row r="11" spans="1:150" ht="71" customHeight="1" x14ac:dyDescent="0.35">
      <c r="A11" s="155"/>
      <c r="B11" s="152"/>
      <c r="C11" s="55">
        <v>1</v>
      </c>
      <c r="D11" s="189" t="s">
        <v>53</v>
      </c>
      <c r="E11" s="190"/>
      <c r="F11" s="101" t="s">
        <v>54</v>
      </c>
      <c r="G11" s="57" t="s">
        <v>55</v>
      </c>
      <c r="H11" s="56"/>
      <c r="I11" s="92">
        <f>SUM(I12:I15)</f>
        <v>1128929767</v>
      </c>
      <c r="J11" s="52"/>
      <c r="K11" s="59"/>
      <c r="L11" s="52"/>
      <c r="M11" s="53"/>
      <c r="N11" s="52"/>
      <c r="O11" s="52"/>
      <c r="P11" s="52"/>
      <c r="Q11" s="52"/>
      <c r="R11" s="52"/>
      <c r="S11" s="52"/>
      <c r="T11" s="53">
        <v>0.75</v>
      </c>
      <c r="U11" s="52"/>
      <c r="V11" s="60">
        <f t="shared" ref="V11:AG11" si="1">SUM(V12:V20)</f>
        <v>0</v>
      </c>
      <c r="W11" s="60">
        <f t="shared" si="1"/>
        <v>7750000</v>
      </c>
      <c r="X11" s="60">
        <f t="shared" si="1"/>
        <v>67358053</v>
      </c>
      <c r="Y11" s="60">
        <f t="shared" si="1"/>
        <v>93466113</v>
      </c>
      <c r="Z11" s="60">
        <f t="shared" si="1"/>
        <v>13913000</v>
      </c>
      <c r="AA11" s="60">
        <f t="shared" si="1"/>
        <v>224148049</v>
      </c>
      <c r="AB11" s="60">
        <f t="shared" si="1"/>
        <v>219803510</v>
      </c>
      <c r="AC11" s="60">
        <f t="shared" si="1"/>
        <v>191282391</v>
      </c>
      <c r="AD11" s="60">
        <f t="shared" si="1"/>
        <v>140260961</v>
      </c>
      <c r="AE11" s="60">
        <f t="shared" si="1"/>
        <v>65350483</v>
      </c>
      <c r="AF11" s="60">
        <f t="shared" si="1"/>
        <v>136234331</v>
      </c>
      <c r="AG11" s="60">
        <f t="shared" si="1"/>
        <v>7750000</v>
      </c>
      <c r="AH11" s="62" t="s">
        <v>46</v>
      </c>
      <c r="AI11" s="56"/>
    </row>
    <row r="12" spans="1:150" ht="52.5" customHeight="1" x14ac:dyDescent="0.35">
      <c r="A12" s="155"/>
      <c r="B12" s="152"/>
      <c r="C12" s="197"/>
      <c r="D12" s="194">
        <v>4</v>
      </c>
      <c r="E12" s="179" t="s">
        <v>56</v>
      </c>
      <c r="F12" s="95" t="s">
        <v>57</v>
      </c>
      <c r="G12" s="95" t="s">
        <v>58</v>
      </c>
      <c r="H12" s="56" t="s">
        <v>111</v>
      </c>
      <c r="I12" s="102">
        <v>23285600</v>
      </c>
      <c r="J12" s="52"/>
      <c r="K12" s="59"/>
      <c r="L12" s="87" t="s">
        <v>202</v>
      </c>
      <c r="M12" s="53"/>
      <c r="N12" s="52"/>
      <c r="O12" s="52"/>
      <c r="P12" s="52"/>
      <c r="Q12" s="52"/>
      <c r="R12" s="52"/>
      <c r="S12" s="52"/>
      <c r="T12" s="53"/>
      <c r="U12" s="52"/>
      <c r="V12" s="60"/>
      <c r="W12" s="60"/>
      <c r="X12" s="60">
        <v>23085600</v>
      </c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56"/>
      <c r="AK12" s="40">
        <v>98090882</v>
      </c>
    </row>
    <row r="13" spans="1:150" ht="46" customHeight="1" x14ac:dyDescent="0.35">
      <c r="A13" s="155"/>
      <c r="B13" s="152"/>
      <c r="C13" s="198"/>
      <c r="D13" s="195"/>
      <c r="E13" s="164"/>
      <c r="F13" s="95" t="s">
        <v>59</v>
      </c>
      <c r="G13" s="103" t="s">
        <v>60</v>
      </c>
      <c r="H13" s="56" t="s">
        <v>112</v>
      </c>
      <c r="I13" s="104">
        <v>69212614</v>
      </c>
      <c r="J13" s="128"/>
      <c r="K13" s="128"/>
      <c r="L13" s="128"/>
      <c r="M13" s="129"/>
      <c r="N13" s="128"/>
      <c r="O13" s="129" t="s">
        <v>203</v>
      </c>
      <c r="P13" s="129" t="s">
        <v>203</v>
      </c>
      <c r="Q13" s="128"/>
      <c r="R13" s="128"/>
      <c r="S13" s="128"/>
      <c r="T13" s="128"/>
      <c r="U13" s="128"/>
      <c r="V13" s="54"/>
      <c r="W13" s="130"/>
      <c r="X13" s="131"/>
      <c r="Y13" s="131"/>
      <c r="Z13" s="131"/>
      <c r="AA13" s="131">
        <v>24590714</v>
      </c>
      <c r="AB13" s="131">
        <v>44621900</v>
      </c>
      <c r="AC13" s="131"/>
      <c r="AD13" s="131"/>
      <c r="AE13" s="131"/>
      <c r="AF13" s="131"/>
      <c r="AG13" s="131"/>
      <c r="AH13" s="69"/>
      <c r="AI13" s="56"/>
      <c r="AK13" s="40"/>
    </row>
    <row r="14" spans="1:150" ht="49.5" customHeight="1" x14ac:dyDescent="0.35">
      <c r="A14" s="155"/>
      <c r="B14" s="152"/>
      <c r="C14" s="198"/>
      <c r="D14" s="195"/>
      <c r="E14" s="164"/>
      <c r="F14" s="95" t="s">
        <v>61</v>
      </c>
      <c r="G14" s="103" t="s">
        <v>60</v>
      </c>
      <c r="H14" s="56" t="s">
        <v>111</v>
      </c>
      <c r="I14" s="105">
        <v>389312409</v>
      </c>
      <c r="J14" s="52"/>
      <c r="K14" s="87"/>
      <c r="L14" s="52" t="s">
        <v>204</v>
      </c>
      <c r="M14" s="87"/>
      <c r="N14" s="52"/>
      <c r="O14" s="87" t="s">
        <v>205</v>
      </c>
      <c r="P14" s="52"/>
      <c r="Q14" s="87" t="s">
        <v>203</v>
      </c>
      <c r="R14" s="52" t="s">
        <v>205</v>
      </c>
      <c r="S14" s="87"/>
      <c r="T14" s="52" t="s">
        <v>204</v>
      </c>
      <c r="U14" s="87"/>
      <c r="V14" s="60"/>
      <c r="W14" s="63"/>
      <c r="X14" s="64"/>
      <c r="Y14" s="63">
        <v>71160813</v>
      </c>
      <c r="Z14" s="64"/>
      <c r="AA14" s="63"/>
      <c r="AB14" s="64">
        <v>105597510</v>
      </c>
      <c r="AC14" s="132">
        <v>30150455</v>
      </c>
      <c r="AD14" s="64">
        <v>39750363</v>
      </c>
      <c r="AE14" s="63">
        <v>1902483</v>
      </c>
      <c r="AF14" s="64">
        <v>70398458</v>
      </c>
      <c r="AG14" s="63"/>
      <c r="AH14" s="62"/>
      <c r="AI14" s="56"/>
      <c r="AK14" s="40"/>
    </row>
    <row r="15" spans="1:150" ht="118.5" customHeight="1" x14ac:dyDescent="0.35">
      <c r="A15" s="155"/>
      <c r="B15" s="152"/>
      <c r="C15" s="199"/>
      <c r="D15" s="196"/>
      <c r="E15" s="180"/>
      <c r="F15" s="95" t="s">
        <v>62</v>
      </c>
      <c r="G15" s="103" t="s">
        <v>63</v>
      </c>
      <c r="H15" s="56" t="s">
        <v>113</v>
      </c>
      <c r="I15" s="105">
        <v>647119144</v>
      </c>
      <c r="J15" s="133"/>
      <c r="K15" s="133"/>
      <c r="L15" s="133" t="s">
        <v>204</v>
      </c>
      <c r="M15" s="133" t="s">
        <v>203</v>
      </c>
      <c r="N15" s="133" t="s">
        <v>203</v>
      </c>
      <c r="O15" s="133" t="s">
        <v>206</v>
      </c>
      <c r="P15" s="133" t="s">
        <v>206</v>
      </c>
      <c r="Q15" s="133" t="s">
        <v>203</v>
      </c>
      <c r="R15" s="133" t="s">
        <v>203</v>
      </c>
      <c r="S15" s="133" t="s">
        <v>204</v>
      </c>
      <c r="T15" s="133" t="s">
        <v>207</v>
      </c>
      <c r="U15" s="133" t="s">
        <v>208</v>
      </c>
      <c r="V15" s="134"/>
      <c r="W15" s="135"/>
      <c r="X15" s="136">
        <v>38022453</v>
      </c>
      <c r="Y15" s="135">
        <v>8305300</v>
      </c>
      <c r="Z15" s="136">
        <v>7663000</v>
      </c>
      <c r="AA15" s="135">
        <v>185557335</v>
      </c>
      <c r="AB15" s="136">
        <v>55584100</v>
      </c>
      <c r="AC15" s="135">
        <v>147131936</v>
      </c>
      <c r="AD15" s="136">
        <v>94260598</v>
      </c>
      <c r="AE15" s="136">
        <v>49448000</v>
      </c>
      <c r="AF15" s="136">
        <v>51835873</v>
      </c>
      <c r="AG15" s="136"/>
      <c r="AH15" s="62"/>
      <c r="AI15" s="56"/>
    </row>
    <row r="16" spans="1:150" ht="105.5" customHeight="1" x14ac:dyDescent="0.35">
      <c r="A16" s="155"/>
      <c r="B16" s="152"/>
      <c r="C16" s="188" t="s">
        <v>64</v>
      </c>
      <c r="D16" s="177"/>
      <c r="E16" s="178"/>
      <c r="F16" s="106" t="s">
        <v>65</v>
      </c>
      <c r="G16" s="107">
        <v>0.6855</v>
      </c>
      <c r="H16" s="56"/>
      <c r="I16" s="92">
        <f>I17</f>
        <v>880967526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60"/>
      <c r="W16" s="63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2" t="s">
        <v>48</v>
      </c>
      <c r="AI16" s="56"/>
      <c r="AK16" s="40">
        <v>11638000</v>
      </c>
    </row>
    <row r="17" spans="1:150" ht="112" customHeight="1" x14ac:dyDescent="0.35">
      <c r="A17" s="155"/>
      <c r="B17" s="152"/>
      <c r="C17" s="88">
        <v>1</v>
      </c>
      <c r="D17" s="189" t="s">
        <v>66</v>
      </c>
      <c r="E17" s="190"/>
      <c r="F17" s="95" t="s">
        <v>67</v>
      </c>
      <c r="G17" s="65" t="s">
        <v>68</v>
      </c>
      <c r="H17" s="56"/>
      <c r="I17" s="92">
        <f>SUM(I18:I20)</f>
        <v>880967526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60"/>
      <c r="W17" s="66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2" t="s">
        <v>48</v>
      </c>
      <c r="AI17" s="56"/>
    </row>
    <row r="18" spans="1:150" ht="103.5" customHeight="1" x14ac:dyDescent="0.35">
      <c r="A18" s="155"/>
      <c r="B18" s="152"/>
      <c r="C18" s="183"/>
      <c r="D18" s="181">
        <v>3</v>
      </c>
      <c r="E18" s="163" t="s">
        <v>69</v>
      </c>
      <c r="F18" s="95" t="s">
        <v>70</v>
      </c>
      <c r="G18" s="95" t="s">
        <v>73</v>
      </c>
      <c r="H18" s="56"/>
      <c r="I18" s="108">
        <v>126132726</v>
      </c>
      <c r="J18" s="87"/>
      <c r="K18" s="87"/>
      <c r="L18" s="87" t="s">
        <v>209</v>
      </c>
      <c r="M18" s="87" t="s">
        <v>209</v>
      </c>
      <c r="N18" s="87" t="s">
        <v>209</v>
      </c>
      <c r="O18" s="87" t="s">
        <v>209</v>
      </c>
      <c r="P18" s="87" t="s">
        <v>209</v>
      </c>
      <c r="Q18" s="87" t="s">
        <v>209</v>
      </c>
      <c r="R18" s="87" t="s">
        <v>209</v>
      </c>
      <c r="S18" s="87" t="s">
        <v>209</v>
      </c>
      <c r="T18" s="87" t="s">
        <v>209</v>
      </c>
      <c r="U18" s="87"/>
      <c r="V18" s="137"/>
      <c r="W18" s="138"/>
      <c r="X18" s="139">
        <v>6250000</v>
      </c>
      <c r="Y18" s="139">
        <v>6250000</v>
      </c>
      <c r="Z18" s="139">
        <v>6250000</v>
      </c>
      <c r="AA18" s="139">
        <v>6250000</v>
      </c>
      <c r="AB18" s="139">
        <v>6250000</v>
      </c>
      <c r="AC18" s="139">
        <v>6250000</v>
      </c>
      <c r="AD18" s="139">
        <v>6250000</v>
      </c>
      <c r="AE18" s="139">
        <v>6250000</v>
      </c>
      <c r="AF18" s="139">
        <v>6250000</v>
      </c>
      <c r="AG18" s="139"/>
      <c r="AH18" s="62" t="s">
        <v>210</v>
      </c>
      <c r="AI18" s="69"/>
      <c r="AK18" s="40">
        <v>119022600</v>
      </c>
      <c r="AL18" s="27">
        <f>SUM(I18:I20)</f>
        <v>880967526</v>
      </c>
    </row>
    <row r="19" spans="1:150" ht="57" customHeight="1" x14ac:dyDescent="0.35">
      <c r="A19" s="155"/>
      <c r="B19" s="152"/>
      <c r="C19" s="183"/>
      <c r="D19" s="182"/>
      <c r="E19" s="186"/>
      <c r="F19" s="95" t="s">
        <v>71</v>
      </c>
      <c r="G19" s="103" t="s">
        <v>74</v>
      </c>
      <c r="H19" s="56"/>
      <c r="I19" s="105">
        <v>643303027</v>
      </c>
      <c r="J19" s="87"/>
      <c r="K19" s="87" t="s">
        <v>209</v>
      </c>
      <c r="L19" s="87"/>
      <c r="M19" s="87" t="s">
        <v>209</v>
      </c>
      <c r="N19" s="87"/>
      <c r="O19" s="87" t="s">
        <v>209</v>
      </c>
      <c r="P19" s="87" t="s">
        <v>209</v>
      </c>
      <c r="Q19" s="87" t="s">
        <v>209</v>
      </c>
      <c r="R19" s="87"/>
      <c r="S19" s="87" t="s">
        <v>209</v>
      </c>
      <c r="T19" s="87" t="s">
        <v>209</v>
      </c>
      <c r="U19" s="87" t="s">
        <v>209</v>
      </c>
      <c r="V19" s="137"/>
      <c r="W19" s="140">
        <v>7750000</v>
      </c>
      <c r="X19" s="139"/>
      <c r="Y19" s="140">
        <v>7750000</v>
      </c>
      <c r="Z19" s="139"/>
      <c r="AA19" s="140">
        <v>7750000</v>
      </c>
      <c r="AB19" s="140">
        <v>7750000</v>
      </c>
      <c r="AC19" s="140">
        <v>7750000</v>
      </c>
      <c r="AD19" s="139"/>
      <c r="AE19" s="140">
        <v>7750000</v>
      </c>
      <c r="AF19" s="140">
        <v>7750000</v>
      </c>
      <c r="AG19" s="140">
        <v>7750000</v>
      </c>
      <c r="AH19" s="62" t="s">
        <v>210</v>
      </c>
      <c r="AI19" s="69"/>
      <c r="AK19" s="40"/>
      <c r="AL19" s="27"/>
    </row>
    <row r="20" spans="1:150" ht="55" customHeight="1" x14ac:dyDescent="0.35">
      <c r="A20" s="155"/>
      <c r="B20" s="153"/>
      <c r="C20" s="184"/>
      <c r="D20" s="185"/>
      <c r="E20" s="187"/>
      <c r="F20" s="95" t="s">
        <v>72</v>
      </c>
      <c r="G20" s="95" t="s">
        <v>75</v>
      </c>
      <c r="H20" s="56"/>
      <c r="I20" s="109">
        <v>111531773</v>
      </c>
      <c r="J20" s="87"/>
      <c r="K20" s="87"/>
      <c r="L20" s="87" t="s">
        <v>209</v>
      </c>
      <c r="M20" s="87" t="s">
        <v>211</v>
      </c>
      <c r="N20" s="87"/>
      <c r="O20" s="87" t="s">
        <v>209</v>
      </c>
      <c r="P20" s="87" t="s">
        <v>211</v>
      </c>
      <c r="Q20" s="87" t="s">
        <v>209</v>
      </c>
      <c r="R20" s="87" t="s">
        <v>209</v>
      </c>
      <c r="S20" s="87"/>
      <c r="T20" s="87"/>
      <c r="U20" s="87"/>
      <c r="V20" s="137"/>
      <c r="W20" s="138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62" t="s">
        <v>210</v>
      </c>
      <c r="AI20" s="69"/>
    </row>
    <row r="21" spans="1:150" ht="57.5" customHeight="1" x14ac:dyDescent="0.35">
      <c r="A21" s="155"/>
      <c r="B21" s="156"/>
      <c r="C21" s="206" t="s">
        <v>76</v>
      </c>
      <c r="D21" s="177"/>
      <c r="E21" s="193"/>
      <c r="F21" s="97" t="s">
        <v>77</v>
      </c>
      <c r="G21" s="67">
        <v>0.6855</v>
      </c>
      <c r="H21" s="56"/>
      <c r="I21" s="68">
        <f>I22</f>
        <v>304124292</v>
      </c>
      <c r="J21" s="51"/>
      <c r="K21" s="51"/>
      <c r="L21" s="52"/>
      <c r="M21" s="51"/>
      <c r="N21" s="52"/>
      <c r="O21" s="51"/>
      <c r="P21" s="52"/>
      <c r="Q21" s="52"/>
      <c r="R21" s="52"/>
      <c r="S21" s="52"/>
      <c r="T21" s="52"/>
      <c r="U21" s="52"/>
      <c r="V21" s="60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9" t="s">
        <v>38</v>
      </c>
      <c r="AI21" s="48"/>
      <c r="AJ21" s="4"/>
      <c r="AK21" s="13"/>
      <c r="AL21" s="12"/>
      <c r="AM21" s="12"/>
      <c r="AN21" s="12"/>
      <c r="AO21" s="12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</row>
    <row r="22" spans="1:150" ht="88" customHeight="1" x14ac:dyDescent="0.35">
      <c r="A22" s="155"/>
      <c r="B22" s="157"/>
      <c r="C22" s="80">
        <v>1</v>
      </c>
      <c r="D22" s="189" t="s">
        <v>78</v>
      </c>
      <c r="E22" s="190"/>
      <c r="F22" s="95" t="s">
        <v>80</v>
      </c>
      <c r="G22" s="57" t="s">
        <v>79</v>
      </c>
      <c r="H22" s="56"/>
      <c r="I22" s="92">
        <f>SUM(I23:I25)</f>
        <v>304124292</v>
      </c>
      <c r="J22" s="52"/>
      <c r="K22" s="59"/>
      <c r="L22" s="52"/>
      <c r="M22" s="53"/>
      <c r="N22" s="52"/>
      <c r="O22" s="52"/>
      <c r="P22" s="52"/>
      <c r="Q22" s="52"/>
      <c r="R22" s="52"/>
      <c r="S22" s="52"/>
      <c r="T22" s="52"/>
      <c r="U22" s="52"/>
      <c r="V22" s="60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2" t="s">
        <v>46</v>
      </c>
      <c r="AI22" s="56"/>
    </row>
    <row r="23" spans="1:150" ht="50.5" customHeight="1" x14ac:dyDescent="0.35">
      <c r="A23" s="155"/>
      <c r="B23" s="157"/>
      <c r="C23" s="183"/>
      <c r="D23" s="181">
        <v>5</v>
      </c>
      <c r="E23" s="225" t="s">
        <v>200</v>
      </c>
      <c r="F23" s="95" t="s">
        <v>81</v>
      </c>
      <c r="G23" s="69" t="s">
        <v>60</v>
      </c>
      <c r="H23" s="56"/>
      <c r="I23" s="110">
        <v>72946274</v>
      </c>
      <c r="J23" s="87"/>
      <c r="K23" s="141" t="s">
        <v>209</v>
      </c>
      <c r="L23" s="142" t="s">
        <v>209</v>
      </c>
      <c r="M23" s="142"/>
      <c r="N23" s="142"/>
      <c r="O23" s="142"/>
      <c r="P23" s="142"/>
      <c r="Q23" s="142"/>
      <c r="R23" s="142"/>
      <c r="S23" s="142"/>
      <c r="T23" s="142"/>
      <c r="U23" s="87"/>
      <c r="V23" s="137"/>
      <c r="W23" s="143">
        <v>13818719</v>
      </c>
      <c r="X23" s="142" t="s">
        <v>209</v>
      </c>
      <c r="Y23" s="144"/>
      <c r="Z23" s="144"/>
      <c r="AA23" s="144"/>
      <c r="AB23" s="144"/>
      <c r="AC23" s="144"/>
      <c r="AD23" s="144"/>
      <c r="AE23" s="144"/>
      <c r="AF23" s="144"/>
      <c r="AG23" s="144"/>
      <c r="AH23" s="145" t="s">
        <v>212</v>
      </c>
      <c r="AI23" s="69"/>
    </row>
    <row r="24" spans="1:150" ht="70" customHeight="1" x14ac:dyDescent="0.35">
      <c r="A24" s="155"/>
      <c r="B24" s="157"/>
      <c r="C24" s="183"/>
      <c r="D24" s="182"/>
      <c r="E24" s="226"/>
      <c r="F24" s="95" t="s">
        <v>82</v>
      </c>
      <c r="G24" s="69" t="s">
        <v>60</v>
      </c>
      <c r="H24" s="56"/>
      <c r="I24" s="111">
        <v>139139473</v>
      </c>
      <c r="J24" s="146"/>
      <c r="K24" s="147"/>
      <c r="L24" s="142"/>
      <c r="M24" s="148"/>
      <c r="N24" s="142"/>
      <c r="O24" s="148" t="s">
        <v>209</v>
      </c>
      <c r="P24" s="142"/>
      <c r="Q24" s="142"/>
      <c r="R24" s="142"/>
      <c r="S24" s="142"/>
      <c r="T24" s="142"/>
      <c r="U24" s="87"/>
      <c r="V24" s="137"/>
      <c r="W24" s="144"/>
      <c r="X24" s="144"/>
      <c r="Y24" s="144"/>
      <c r="Z24" s="144"/>
      <c r="AA24" s="143">
        <v>139139564</v>
      </c>
      <c r="AB24" s="144"/>
      <c r="AC24" s="144"/>
      <c r="AD24" s="144"/>
      <c r="AE24" s="144"/>
      <c r="AF24" s="144"/>
      <c r="AG24" s="144"/>
      <c r="AH24" s="145" t="s">
        <v>212</v>
      </c>
      <c r="AI24" s="69"/>
    </row>
    <row r="25" spans="1:150" ht="52" customHeight="1" x14ac:dyDescent="0.35">
      <c r="A25" s="155"/>
      <c r="B25" s="157"/>
      <c r="C25" s="184"/>
      <c r="D25" s="185"/>
      <c r="E25" s="227"/>
      <c r="F25" s="95" t="s">
        <v>83</v>
      </c>
      <c r="G25" s="69" t="s">
        <v>84</v>
      </c>
      <c r="H25" s="56"/>
      <c r="I25" s="112">
        <v>92038545</v>
      </c>
      <c r="J25" s="87"/>
      <c r="K25" s="141" t="s">
        <v>209</v>
      </c>
      <c r="L25" s="141" t="s">
        <v>209</v>
      </c>
      <c r="M25" s="141" t="s">
        <v>209</v>
      </c>
      <c r="N25" s="141" t="s">
        <v>209</v>
      </c>
      <c r="O25" s="141" t="s">
        <v>209</v>
      </c>
      <c r="P25" s="141" t="s">
        <v>209</v>
      </c>
      <c r="Q25" s="141" t="s">
        <v>209</v>
      </c>
      <c r="R25" s="141" t="s">
        <v>209</v>
      </c>
      <c r="S25" s="141" t="s">
        <v>209</v>
      </c>
      <c r="T25" s="141" t="s">
        <v>209</v>
      </c>
      <c r="U25" s="149"/>
      <c r="V25" s="149"/>
      <c r="W25" s="150">
        <v>8250000</v>
      </c>
      <c r="X25" s="150">
        <v>8250000</v>
      </c>
      <c r="Y25" s="150">
        <v>8250000</v>
      </c>
      <c r="Z25" s="150">
        <v>8250000</v>
      </c>
      <c r="AA25" s="150">
        <v>8250000</v>
      </c>
      <c r="AB25" s="150">
        <v>8250000</v>
      </c>
      <c r="AC25" s="150">
        <v>8250000</v>
      </c>
      <c r="AD25" s="150">
        <v>8250000</v>
      </c>
      <c r="AE25" s="150">
        <v>8250000</v>
      </c>
      <c r="AF25" s="150">
        <v>8250000</v>
      </c>
      <c r="AG25" s="150"/>
      <c r="AH25" s="145" t="s">
        <v>212</v>
      </c>
      <c r="AI25" s="69"/>
    </row>
    <row r="26" spans="1:150" ht="62" customHeight="1" x14ac:dyDescent="0.35">
      <c r="A26" s="155"/>
      <c r="B26" s="157"/>
      <c r="C26" s="228" t="s">
        <v>85</v>
      </c>
      <c r="D26" s="177"/>
      <c r="E26" s="229"/>
      <c r="F26" s="97" t="s">
        <v>86</v>
      </c>
      <c r="G26" s="82">
        <v>1</v>
      </c>
      <c r="H26" s="56"/>
      <c r="I26" s="92">
        <f>I27</f>
        <v>622089810</v>
      </c>
      <c r="J26" s="51"/>
      <c r="K26" s="71"/>
      <c r="L26" s="52"/>
      <c r="M26" s="51"/>
      <c r="N26" s="52"/>
      <c r="O26" s="51"/>
      <c r="P26" s="52"/>
      <c r="Q26" s="52"/>
      <c r="R26" s="52"/>
      <c r="S26" s="52"/>
      <c r="T26" s="52"/>
      <c r="U26" s="52"/>
      <c r="V26" s="60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2" t="s">
        <v>46</v>
      </c>
      <c r="AI26" s="56"/>
    </row>
    <row r="27" spans="1:150" ht="74" customHeight="1" x14ac:dyDescent="0.35">
      <c r="A27" s="155"/>
      <c r="B27" s="157"/>
      <c r="C27" s="80">
        <v>1</v>
      </c>
      <c r="D27" s="189" t="s">
        <v>87</v>
      </c>
      <c r="E27" s="190"/>
      <c r="F27" s="113" t="s">
        <v>88</v>
      </c>
      <c r="G27" s="77" t="s">
        <v>89</v>
      </c>
      <c r="H27" s="56"/>
      <c r="I27" s="92">
        <f>SUM((I28:I31))</f>
        <v>622089810</v>
      </c>
      <c r="J27" s="52"/>
      <c r="K27" s="59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60"/>
      <c r="W27" s="66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2" t="s">
        <v>45</v>
      </c>
      <c r="AI27" s="56"/>
    </row>
    <row r="28" spans="1:150" s="37" customFormat="1" ht="43.5" customHeight="1" x14ac:dyDescent="0.35">
      <c r="A28" s="155"/>
      <c r="B28" s="157"/>
      <c r="C28" s="75"/>
      <c r="D28" s="181">
        <v>4</v>
      </c>
      <c r="E28" s="179" t="s">
        <v>90</v>
      </c>
      <c r="F28" s="70" t="s">
        <v>94</v>
      </c>
      <c r="G28" s="57" t="s">
        <v>91</v>
      </c>
      <c r="H28" s="56" t="s">
        <v>114</v>
      </c>
      <c r="I28" s="114">
        <v>468452778</v>
      </c>
      <c r="J28" s="52"/>
      <c r="K28" s="59"/>
      <c r="L28" s="52" t="s">
        <v>213</v>
      </c>
      <c r="M28" s="52" t="s">
        <v>213</v>
      </c>
      <c r="N28" s="52" t="s">
        <v>213</v>
      </c>
      <c r="O28" s="52" t="s">
        <v>213</v>
      </c>
      <c r="P28" s="52" t="s">
        <v>213</v>
      </c>
      <c r="Q28" s="52" t="s">
        <v>213</v>
      </c>
      <c r="R28" s="52" t="s">
        <v>213</v>
      </c>
      <c r="S28" s="52" t="s">
        <v>213</v>
      </c>
      <c r="T28" s="52"/>
      <c r="U28" s="52"/>
      <c r="V28" s="60"/>
      <c r="W28" s="64"/>
      <c r="X28" s="60">
        <v>302646686</v>
      </c>
      <c r="Y28" s="64">
        <v>23800454</v>
      </c>
      <c r="Z28" s="64">
        <v>23800454</v>
      </c>
      <c r="AA28" s="64">
        <v>23800454</v>
      </c>
      <c r="AB28" s="64">
        <v>23800454</v>
      </c>
      <c r="AC28" s="64">
        <v>23603364</v>
      </c>
      <c r="AD28" s="64">
        <v>23500454</v>
      </c>
      <c r="AE28" s="64">
        <v>23500458</v>
      </c>
      <c r="AF28" s="64"/>
      <c r="AG28" s="64"/>
      <c r="AH28" s="62"/>
      <c r="AI28" s="56"/>
    </row>
    <row r="29" spans="1:150" s="37" customFormat="1" ht="59" customHeight="1" x14ac:dyDescent="0.35">
      <c r="A29" s="155"/>
      <c r="B29" s="157"/>
      <c r="C29" s="75"/>
      <c r="D29" s="182"/>
      <c r="E29" s="164"/>
      <c r="F29" s="70" t="s">
        <v>109</v>
      </c>
      <c r="G29" s="69" t="s">
        <v>92</v>
      </c>
      <c r="H29" s="56" t="s">
        <v>115</v>
      </c>
      <c r="I29" s="105">
        <v>27431668</v>
      </c>
      <c r="J29" s="52"/>
      <c r="K29" s="72"/>
      <c r="L29" s="52" t="s">
        <v>213</v>
      </c>
      <c r="M29" s="52"/>
      <c r="N29" s="87"/>
      <c r="O29" s="52"/>
      <c r="P29" s="52"/>
      <c r="Q29" s="52"/>
      <c r="R29" s="52"/>
      <c r="S29" s="52"/>
      <c r="T29" s="52"/>
      <c r="U29" s="52"/>
      <c r="V29" s="60"/>
      <c r="W29" s="63"/>
      <c r="X29" s="64">
        <v>27431668</v>
      </c>
      <c r="Y29" s="64"/>
      <c r="Z29" s="64"/>
      <c r="AA29" s="64"/>
      <c r="AB29" s="64"/>
      <c r="AC29" s="64"/>
      <c r="AD29" s="64"/>
      <c r="AE29" s="64"/>
      <c r="AF29" s="64"/>
      <c r="AG29" s="64"/>
      <c r="AH29" s="62"/>
      <c r="AI29" s="56"/>
    </row>
    <row r="30" spans="1:150" s="37" customFormat="1" ht="49" customHeight="1" x14ac:dyDescent="0.35">
      <c r="A30" s="155"/>
      <c r="B30" s="157"/>
      <c r="C30" s="75"/>
      <c r="D30" s="182"/>
      <c r="E30" s="164"/>
      <c r="F30" s="70" t="s">
        <v>110</v>
      </c>
      <c r="G30" s="57" t="s">
        <v>93</v>
      </c>
      <c r="H30" s="56" t="s">
        <v>116</v>
      </c>
      <c r="I30" s="115">
        <v>56360637</v>
      </c>
      <c r="J30" s="51"/>
      <c r="K30" s="71"/>
      <c r="L30" s="87" t="s">
        <v>213</v>
      </c>
      <c r="M30" s="51"/>
      <c r="N30" s="52"/>
      <c r="O30" s="87" t="s">
        <v>213</v>
      </c>
      <c r="P30" s="52"/>
      <c r="Q30" s="52"/>
      <c r="R30" s="87" t="s">
        <v>213</v>
      </c>
      <c r="S30" s="52"/>
      <c r="T30" s="52"/>
      <c r="U30" s="87" t="s">
        <v>213</v>
      </c>
      <c r="V30" s="60"/>
      <c r="W30" s="64"/>
      <c r="X30" s="64">
        <v>14228431</v>
      </c>
      <c r="Y30" s="64"/>
      <c r="Z30" s="64"/>
      <c r="AA30" s="64">
        <v>14044067</v>
      </c>
      <c r="AB30" s="64"/>
      <c r="AC30" s="64"/>
      <c r="AD30" s="64">
        <v>14044068</v>
      </c>
      <c r="AE30" s="64"/>
      <c r="AF30" s="64"/>
      <c r="AG30" s="64">
        <v>14044071</v>
      </c>
      <c r="AH30" s="62"/>
      <c r="AI30" s="56"/>
    </row>
    <row r="31" spans="1:150" s="37" customFormat="1" ht="59" customHeight="1" x14ac:dyDescent="0.35">
      <c r="A31" s="155"/>
      <c r="B31" s="157"/>
      <c r="C31" s="75"/>
      <c r="D31" s="185"/>
      <c r="E31" s="180"/>
      <c r="F31" s="74" t="s">
        <v>95</v>
      </c>
      <c r="G31" s="77" t="s">
        <v>79</v>
      </c>
      <c r="H31" s="56" t="s">
        <v>117</v>
      </c>
      <c r="I31" s="116">
        <v>69844727</v>
      </c>
      <c r="J31" s="87" t="s">
        <v>213</v>
      </c>
      <c r="K31" s="72"/>
      <c r="L31" s="52"/>
      <c r="M31" s="87" t="s">
        <v>214</v>
      </c>
      <c r="N31" s="52"/>
      <c r="O31" s="87" t="s">
        <v>213</v>
      </c>
      <c r="P31" s="52"/>
      <c r="Q31" s="52"/>
      <c r="R31" s="52"/>
      <c r="S31" s="52"/>
      <c r="T31" s="87" t="s">
        <v>213</v>
      </c>
      <c r="U31" s="52"/>
      <c r="V31" s="60">
        <v>17461181</v>
      </c>
      <c r="W31" s="63"/>
      <c r="X31" s="64"/>
      <c r="Y31" s="60">
        <v>17461181</v>
      </c>
      <c r="Z31" s="64"/>
      <c r="AA31" s="60">
        <v>17461181</v>
      </c>
      <c r="AB31" s="64"/>
      <c r="AC31" s="64"/>
      <c r="AD31" s="64"/>
      <c r="AE31" s="64"/>
      <c r="AF31" s="60">
        <v>17461184</v>
      </c>
      <c r="AG31" s="64"/>
      <c r="AH31" s="62"/>
      <c r="AI31" s="56"/>
    </row>
    <row r="32" spans="1:150" s="37" customFormat="1" ht="87" customHeight="1" x14ac:dyDescent="0.35">
      <c r="A32" s="155"/>
      <c r="B32" s="157"/>
      <c r="C32" s="176" t="s">
        <v>96</v>
      </c>
      <c r="D32" s="177"/>
      <c r="E32" s="178"/>
      <c r="F32" s="97" t="s">
        <v>97</v>
      </c>
      <c r="G32" s="84">
        <v>1</v>
      </c>
      <c r="H32" s="56"/>
      <c r="I32" s="92">
        <f>I33</f>
        <v>2581154801</v>
      </c>
      <c r="J32" s="52"/>
      <c r="K32" s="7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60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2"/>
      <c r="AI32" s="56"/>
    </row>
    <row r="33" spans="1:35" s="37" customFormat="1" ht="83.5" customHeight="1" x14ac:dyDescent="0.35">
      <c r="A33" s="155"/>
      <c r="B33" s="157"/>
      <c r="C33" s="88">
        <v>1</v>
      </c>
      <c r="D33" s="174" t="s">
        <v>98</v>
      </c>
      <c r="E33" s="159"/>
      <c r="F33" s="95" t="s">
        <v>100</v>
      </c>
      <c r="G33" s="77" t="s">
        <v>99</v>
      </c>
      <c r="H33" s="56"/>
      <c r="I33" s="92">
        <f>SUM(I34:I38)</f>
        <v>2581154801</v>
      </c>
      <c r="J33" s="52"/>
      <c r="K33" s="7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60"/>
      <c r="W33" s="63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2"/>
      <c r="AI33" s="56"/>
    </row>
    <row r="34" spans="1:35" s="37" customFormat="1" ht="70" customHeight="1" x14ac:dyDescent="0.35">
      <c r="A34" s="155"/>
      <c r="B34" s="157"/>
      <c r="C34" s="85"/>
      <c r="D34" s="181">
        <v>3</v>
      </c>
      <c r="E34" s="179" t="s">
        <v>101</v>
      </c>
      <c r="F34" s="95" t="s">
        <v>102</v>
      </c>
      <c r="G34" s="77" t="s">
        <v>106</v>
      </c>
      <c r="H34" s="56"/>
      <c r="I34" s="108">
        <v>691753727</v>
      </c>
      <c r="J34" s="52"/>
      <c r="K34" s="52"/>
      <c r="L34" s="52" t="s">
        <v>47</v>
      </c>
      <c r="M34" s="52" t="s">
        <v>47</v>
      </c>
      <c r="N34" s="52" t="s">
        <v>47</v>
      </c>
      <c r="O34" s="52" t="s">
        <v>47</v>
      </c>
      <c r="P34" s="52" t="s">
        <v>47</v>
      </c>
      <c r="Q34" s="52" t="s">
        <v>47</v>
      </c>
      <c r="R34" s="52" t="s">
        <v>47</v>
      </c>
      <c r="S34" s="52" t="s">
        <v>47</v>
      </c>
      <c r="T34" s="52" t="s">
        <v>47</v>
      </c>
      <c r="U34" s="52" t="s">
        <v>47</v>
      </c>
      <c r="V34" s="60"/>
      <c r="W34" s="63"/>
      <c r="X34" s="64">
        <v>70782075</v>
      </c>
      <c r="Y34" s="64">
        <v>68829000</v>
      </c>
      <c r="Z34" s="64">
        <v>68829000</v>
      </c>
      <c r="AA34" s="64">
        <v>69386575</v>
      </c>
      <c r="AB34" s="64">
        <v>70224500</v>
      </c>
      <c r="AC34" s="64">
        <v>68829000</v>
      </c>
      <c r="AD34" s="64">
        <v>68829000</v>
      </c>
      <c r="AE34" s="64">
        <v>69386575</v>
      </c>
      <c r="AF34" s="64">
        <v>68829000</v>
      </c>
      <c r="AG34" s="64">
        <v>68829000</v>
      </c>
      <c r="AH34" s="62" t="s">
        <v>215</v>
      </c>
      <c r="AI34" s="56"/>
    </row>
    <row r="35" spans="1:35" s="37" customFormat="1" ht="67" customHeight="1" x14ac:dyDescent="0.35">
      <c r="A35" s="155"/>
      <c r="B35" s="157"/>
      <c r="C35" s="85"/>
      <c r="D35" s="182"/>
      <c r="E35" s="164"/>
      <c r="F35" s="95" t="s">
        <v>103</v>
      </c>
      <c r="G35" s="77" t="s">
        <v>107</v>
      </c>
      <c r="H35" s="56"/>
      <c r="I35" s="105">
        <v>406219477</v>
      </c>
      <c r="J35" s="52" t="s">
        <v>47</v>
      </c>
      <c r="K35" s="52" t="s">
        <v>47</v>
      </c>
      <c r="L35" s="52" t="s">
        <v>47</v>
      </c>
      <c r="M35" s="52" t="s">
        <v>47</v>
      </c>
      <c r="N35" s="52" t="s">
        <v>47</v>
      </c>
      <c r="O35" s="52" t="s">
        <v>47</v>
      </c>
      <c r="P35" s="52" t="s">
        <v>47</v>
      </c>
      <c r="Q35" s="52" t="s">
        <v>47</v>
      </c>
      <c r="R35" s="52" t="s">
        <v>47</v>
      </c>
      <c r="S35" s="52" t="s">
        <v>47</v>
      </c>
      <c r="T35" s="52" t="s">
        <v>47</v>
      </c>
      <c r="U35" s="52" t="s">
        <v>47</v>
      </c>
      <c r="V35" s="60">
        <v>27375000</v>
      </c>
      <c r="W35" s="63">
        <v>39721125</v>
      </c>
      <c r="X35" s="64">
        <v>28375000</v>
      </c>
      <c r="Y35" s="64">
        <v>39721125</v>
      </c>
      <c r="Z35" s="64">
        <v>28375000</v>
      </c>
      <c r="AA35" s="64">
        <v>39721125</v>
      </c>
      <c r="AB35" s="60">
        <v>27375000</v>
      </c>
      <c r="AC35" s="64">
        <v>39721125</v>
      </c>
      <c r="AD35" s="64">
        <v>28304455</v>
      </c>
      <c r="AE35" s="64">
        <v>39721125</v>
      </c>
      <c r="AF35" s="64">
        <v>28047727</v>
      </c>
      <c r="AG35" s="64">
        <v>39721125</v>
      </c>
      <c r="AH35" s="62" t="s">
        <v>215</v>
      </c>
      <c r="AI35" s="56"/>
    </row>
    <row r="36" spans="1:35" s="37" customFormat="1" ht="70.5" customHeight="1" x14ac:dyDescent="0.35">
      <c r="A36" s="155"/>
      <c r="B36" s="157"/>
      <c r="C36" s="85"/>
      <c r="D36" s="182"/>
      <c r="E36" s="164"/>
      <c r="F36" s="95" t="s">
        <v>104</v>
      </c>
      <c r="G36" s="77" t="s">
        <v>60</v>
      </c>
      <c r="H36" s="56"/>
      <c r="I36" s="117">
        <v>63647434</v>
      </c>
      <c r="J36" s="52"/>
      <c r="K36" s="52" t="s">
        <v>216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60"/>
      <c r="W36" s="58">
        <v>61394705</v>
      </c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2" t="s">
        <v>215</v>
      </c>
      <c r="AI36" s="56"/>
    </row>
    <row r="37" spans="1:35" s="37" customFormat="1" ht="94.5" customHeight="1" x14ac:dyDescent="0.35">
      <c r="A37" s="155"/>
      <c r="B37" s="157"/>
      <c r="C37" s="86"/>
      <c r="D37" s="182"/>
      <c r="E37" s="180"/>
      <c r="F37" s="95" t="s">
        <v>105</v>
      </c>
      <c r="G37" s="77" t="s">
        <v>108</v>
      </c>
      <c r="H37" s="56"/>
      <c r="I37" s="109">
        <v>172032619</v>
      </c>
      <c r="J37" s="52" t="s">
        <v>47</v>
      </c>
      <c r="K37" s="52" t="s">
        <v>47</v>
      </c>
      <c r="L37" s="52" t="s">
        <v>47</v>
      </c>
      <c r="M37" s="52" t="s">
        <v>47</v>
      </c>
      <c r="N37" s="52" t="s">
        <v>47</v>
      </c>
      <c r="O37" s="52" t="s">
        <v>47</v>
      </c>
      <c r="P37" s="52" t="s">
        <v>47</v>
      </c>
      <c r="Q37" s="52" t="s">
        <v>47</v>
      </c>
      <c r="R37" s="52" t="s">
        <v>47</v>
      </c>
      <c r="S37" s="52" t="s">
        <v>47</v>
      </c>
      <c r="T37" s="52" t="s">
        <v>47</v>
      </c>
      <c r="U37" s="52" t="s">
        <v>47</v>
      </c>
      <c r="V37" s="60"/>
      <c r="W37" s="63"/>
      <c r="X37" s="60">
        <v>18990000</v>
      </c>
      <c r="Y37" s="63">
        <v>16640000</v>
      </c>
      <c r="Z37" s="64">
        <v>16990000</v>
      </c>
      <c r="AA37" s="64">
        <v>16640000</v>
      </c>
      <c r="AB37" s="64">
        <v>18872619</v>
      </c>
      <c r="AC37" s="64">
        <v>16640000</v>
      </c>
      <c r="AD37" s="64">
        <v>16990000</v>
      </c>
      <c r="AE37" s="64">
        <v>16640000</v>
      </c>
      <c r="AF37" s="64">
        <v>16990000</v>
      </c>
      <c r="AG37" s="64">
        <v>16640000</v>
      </c>
      <c r="AH37" s="62" t="s">
        <v>215</v>
      </c>
      <c r="AI37" s="56"/>
    </row>
    <row r="38" spans="1:35" s="37" customFormat="1" ht="174" customHeight="1" x14ac:dyDescent="0.35">
      <c r="A38" s="155"/>
      <c r="B38" s="157"/>
      <c r="C38" s="88"/>
      <c r="D38" s="91">
        <v>4</v>
      </c>
      <c r="E38" s="118" t="s">
        <v>101</v>
      </c>
      <c r="F38" s="95" t="s">
        <v>118</v>
      </c>
      <c r="G38" s="77" t="s">
        <v>91</v>
      </c>
      <c r="H38" s="56"/>
      <c r="I38" s="119">
        <v>1247501544</v>
      </c>
      <c r="J38" s="52" t="s">
        <v>47</v>
      </c>
      <c r="K38" s="52" t="s">
        <v>47</v>
      </c>
      <c r="L38" s="52" t="s">
        <v>47</v>
      </c>
      <c r="M38" s="52" t="s">
        <v>47</v>
      </c>
      <c r="N38" s="52" t="s">
        <v>47</v>
      </c>
      <c r="O38" s="52" t="s">
        <v>47</v>
      </c>
      <c r="P38" s="52" t="s">
        <v>47</v>
      </c>
      <c r="Q38" s="52" t="s">
        <v>47</v>
      </c>
      <c r="R38" s="52" t="s">
        <v>47</v>
      </c>
      <c r="S38" s="52"/>
      <c r="T38" s="52"/>
      <c r="U38" s="52"/>
      <c r="V38" s="60">
        <v>51403061</v>
      </c>
      <c r="W38" s="60">
        <v>74658964</v>
      </c>
      <c r="X38" s="60">
        <v>51403060.549999997</v>
      </c>
      <c r="Y38" s="60">
        <v>403716273</v>
      </c>
      <c r="Z38" s="60">
        <v>51403060.549999997</v>
      </c>
      <c r="AA38" s="60">
        <v>67261273</v>
      </c>
      <c r="AB38" s="60">
        <v>50903061</v>
      </c>
      <c r="AC38" s="60">
        <v>67261273</v>
      </c>
      <c r="AD38" s="60">
        <v>54286038</v>
      </c>
      <c r="AE38" s="64">
        <v>22892268</v>
      </c>
      <c r="AF38" s="64">
        <v>352313212</v>
      </c>
      <c r="AG38" s="64"/>
      <c r="AH38" s="62" t="s">
        <v>217</v>
      </c>
      <c r="AI38" s="56"/>
    </row>
    <row r="39" spans="1:35" s="37" customFormat="1" ht="79.5" customHeight="1" x14ac:dyDescent="0.35">
      <c r="A39" s="155"/>
      <c r="B39" s="157"/>
      <c r="C39" s="171" t="s">
        <v>119</v>
      </c>
      <c r="D39" s="172"/>
      <c r="E39" s="173"/>
      <c r="F39" s="120" t="s">
        <v>120</v>
      </c>
      <c r="G39" s="83">
        <v>1</v>
      </c>
      <c r="H39" s="56"/>
      <c r="I39" s="92">
        <f>I40</f>
        <v>36402454</v>
      </c>
      <c r="J39" s="52"/>
      <c r="K39" s="7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60"/>
      <c r="W39" s="63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2"/>
      <c r="AI39" s="56"/>
    </row>
    <row r="40" spans="1:35" s="37" customFormat="1" ht="82.5" customHeight="1" x14ac:dyDescent="0.35">
      <c r="A40" s="155"/>
      <c r="B40" s="157"/>
      <c r="C40" s="88">
        <v>1</v>
      </c>
      <c r="D40" s="174" t="s">
        <v>121</v>
      </c>
      <c r="E40" s="175"/>
      <c r="F40" s="120" t="s">
        <v>122</v>
      </c>
      <c r="G40" s="77" t="s">
        <v>123</v>
      </c>
      <c r="H40" s="56"/>
      <c r="I40" s="92">
        <f>SUM(I41:I42)</f>
        <v>36402454</v>
      </c>
      <c r="J40" s="52"/>
      <c r="K40" s="7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60"/>
      <c r="W40" s="63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2"/>
      <c r="AI40" s="56"/>
    </row>
    <row r="41" spans="1:35" s="37" customFormat="1" ht="71.5" customHeight="1" x14ac:dyDescent="0.35">
      <c r="A41" s="155"/>
      <c r="B41" s="157"/>
      <c r="C41" s="86"/>
      <c r="D41" s="90" t="s">
        <v>126</v>
      </c>
      <c r="E41" s="121" t="s">
        <v>127</v>
      </c>
      <c r="F41" s="122" t="s">
        <v>128</v>
      </c>
      <c r="G41" s="96" t="s">
        <v>129</v>
      </c>
      <c r="H41" s="56" t="s">
        <v>199</v>
      </c>
      <c r="I41" s="119">
        <v>28978454</v>
      </c>
      <c r="J41" s="52"/>
      <c r="K41" s="7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60"/>
      <c r="W41" s="63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2" t="s">
        <v>219</v>
      </c>
      <c r="AI41" s="56"/>
    </row>
    <row r="42" spans="1:35" s="37" customFormat="1" ht="46" customHeight="1" x14ac:dyDescent="0.35">
      <c r="A42" s="155"/>
      <c r="B42" s="157"/>
      <c r="C42" s="78"/>
      <c r="D42" s="93" t="s">
        <v>130</v>
      </c>
      <c r="E42" s="123" t="s">
        <v>131</v>
      </c>
      <c r="F42" s="122" t="s">
        <v>132</v>
      </c>
      <c r="G42" s="96" t="s">
        <v>133</v>
      </c>
      <c r="H42" s="56" t="s">
        <v>198</v>
      </c>
      <c r="I42" s="119">
        <v>7424000</v>
      </c>
      <c r="J42" s="52"/>
      <c r="K42" s="72"/>
      <c r="L42" s="52"/>
      <c r="M42" s="52" t="s">
        <v>218</v>
      </c>
      <c r="N42" s="52"/>
      <c r="O42" s="52"/>
      <c r="P42" s="52"/>
      <c r="Q42" s="52"/>
      <c r="R42" s="52"/>
      <c r="S42" s="52"/>
      <c r="T42" s="52"/>
      <c r="U42" s="52"/>
      <c r="V42" s="60"/>
      <c r="W42" s="63"/>
      <c r="X42" s="64"/>
      <c r="Y42" s="119">
        <v>7424000</v>
      </c>
      <c r="Z42" s="64"/>
      <c r="AA42" s="64"/>
      <c r="AB42" s="64"/>
      <c r="AC42" s="64"/>
      <c r="AD42" s="64"/>
      <c r="AE42" s="64"/>
      <c r="AF42" s="64"/>
      <c r="AG42" s="64"/>
      <c r="AH42" s="62" t="s">
        <v>219</v>
      </c>
      <c r="AI42" s="56"/>
    </row>
    <row r="43" spans="1:35" s="37" customFormat="1" ht="87" customHeight="1" x14ac:dyDescent="0.35">
      <c r="A43" s="155"/>
      <c r="B43" s="157"/>
      <c r="C43" s="88">
        <v>2</v>
      </c>
      <c r="D43" s="158" t="s">
        <v>124</v>
      </c>
      <c r="E43" s="159"/>
      <c r="F43" s="97" t="s">
        <v>125</v>
      </c>
      <c r="G43" s="83">
        <v>1</v>
      </c>
      <c r="H43" s="56"/>
      <c r="I43" s="92">
        <f>SUM(I44:I46)</f>
        <v>3131481237</v>
      </c>
      <c r="J43" s="52"/>
      <c r="K43" s="7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60"/>
      <c r="W43" s="63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2"/>
      <c r="AI43" s="56"/>
    </row>
    <row r="44" spans="1:35" s="37" customFormat="1" ht="58" customHeight="1" x14ac:dyDescent="0.35">
      <c r="A44" s="155"/>
      <c r="B44" s="157"/>
      <c r="C44" s="85"/>
      <c r="D44" s="94" t="s">
        <v>126</v>
      </c>
      <c r="E44" s="100" t="s">
        <v>135</v>
      </c>
      <c r="F44" s="96" t="s">
        <v>136</v>
      </c>
      <c r="G44" s="96" t="s">
        <v>137</v>
      </c>
      <c r="H44" s="56" t="s">
        <v>197</v>
      </c>
      <c r="I44" s="119">
        <v>2961053328</v>
      </c>
      <c r="J44" s="52" t="s">
        <v>47</v>
      </c>
      <c r="K44" s="52" t="s">
        <v>47</v>
      </c>
      <c r="L44" s="52" t="s">
        <v>47</v>
      </c>
      <c r="M44" s="52" t="s">
        <v>47</v>
      </c>
      <c r="N44" s="52" t="s">
        <v>47</v>
      </c>
      <c r="O44" s="52" t="s">
        <v>47</v>
      </c>
      <c r="P44" s="52" t="s">
        <v>47</v>
      </c>
      <c r="Q44" s="52" t="s">
        <v>47</v>
      </c>
      <c r="R44" s="52" t="s">
        <v>47</v>
      </c>
      <c r="S44" s="52" t="s">
        <v>47</v>
      </c>
      <c r="T44" s="52" t="s">
        <v>47</v>
      </c>
      <c r="U44" s="52" t="s">
        <v>47</v>
      </c>
      <c r="V44" s="60">
        <v>35532639936</v>
      </c>
      <c r="W44" s="60">
        <v>35532639936</v>
      </c>
      <c r="X44" s="60">
        <v>35532639936</v>
      </c>
      <c r="Y44" s="60">
        <v>35532639936</v>
      </c>
      <c r="Z44" s="60">
        <v>35532639936</v>
      </c>
      <c r="AA44" s="60">
        <v>35532639936</v>
      </c>
      <c r="AB44" s="60">
        <v>35532639936</v>
      </c>
      <c r="AC44" s="60">
        <v>35532639936</v>
      </c>
      <c r="AD44" s="60">
        <v>35532639936</v>
      </c>
      <c r="AE44" s="60">
        <v>35532639936</v>
      </c>
      <c r="AF44" s="60">
        <v>35532639936</v>
      </c>
      <c r="AG44" s="60">
        <v>35532639936</v>
      </c>
      <c r="AH44" s="62"/>
      <c r="AI44" s="56"/>
    </row>
    <row r="45" spans="1:35" s="37" customFormat="1" ht="69" customHeight="1" x14ac:dyDescent="0.35">
      <c r="A45" s="155"/>
      <c r="B45" s="157"/>
      <c r="C45" s="88"/>
      <c r="D45" s="94" t="s">
        <v>130</v>
      </c>
      <c r="E45" s="100" t="s">
        <v>138</v>
      </c>
      <c r="F45" s="96" t="s">
        <v>139</v>
      </c>
      <c r="G45" s="96" t="s">
        <v>137</v>
      </c>
      <c r="H45" s="56" t="s">
        <v>196</v>
      </c>
      <c r="I45" s="119">
        <v>167520000</v>
      </c>
      <c r="J45" s="52" t="s">
        <v>47</v>
      </c>
      <c r="K45" s="52" t="s">
        <v>47</v>
      </c>
      <c r="L45" s="52" t="s">
        <v>47</v>
      </c>
      <c r="M45" s="52" t="s">
        <v>47</v>
      </c>
      <c r="N45" s="52" t="s">
        <v>47</v>
      </c>
      <c r="O45" s="52" t="s">
        <v>47</v>
      </c>
      <c r="P45" s="52" t="s">
        <v>47</v>
      </c>
      <c r="Q45" s="52" t="s">
        <v>47</v>
      </c>
      <c r="R45" s="52" t="s">
        <v>47</v>
      </c>
      <c r="S45" s="52" t="s">
        <v>47</v>
      </c>
      <c r="T45" s="52" t="s">
        <v>47</v>
      </c>
      <c r="U45" s="52" t="s">
        <v>47</v>
      </c>
      <c r="V45" s="60">
        <v>13960000</v>
      </c>
      <c r="W45" s="60">
        <v>13960000</v>
      </c>
      <c r="X45" s="60">
        <v>13960000</v>
      </c>
      <c r="Y45" s="60">
        <v>13960000</v>
      </c>
      <c r="Z45" s="60">
        <v>13960000</v>
      </c>
      <c r="AA45" s="60">
        <v>13960000</v>
      </c>
      <c r="AB45" s="60">
        <v>13960000</v>
      </c>
      <c r="AC45" s="60">
        <v>13960000</v>
      </c>
      <c r="AD45" s="60">
        <v>13960000</v>
      </c>
      <c r="AE45" s="60">
        <v>13960000</v>
      </c>
      <c r="AF45" s="60">
        <v>13960000</v>
      </c>
      <c r="AG45" s="60">
        <v>13960000</v>
      </c>
      <c r="AH45" s="62"/>
      <c r="AI45" s="56"/>
    </row>
    <row r="46" spans="1:35" s="37" customFormat="1" ht="74.5" customHeight="1" x14ac:dyDescent="0.35">
      <c r="A46" s="155"/>
      <c r="B46" s="157"/>
      <c r="C46" s="85"/>
      <c r="D46" s="89" t="s">
        <v>134</v>
      </c>
      <c r="E46" s="100" t="s">
        <v>140</v>
      </c>
      <c r="F46" s="96" t="s">
        <v>141</v>
      </c>
      <c r="G46" s="96" t="s">
        <v>142</v>
      </c>
      <c r="H46" s="56" t="s">
        <v>195</v>
      </c>
      <c r="I46" s="119">
        <v>2907909</v>
      </c>
      <c r="J46" s="52"/>
      <c r="K46" s="87" t="s">
        <v>142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60"/>
      <c r="W46" s="119">
        <v>2907909</v>
      </c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2"/>
      <c r="AI46" s="56"/>
    </row>
    <row r="47" spans="1:35" s="37" customFormat="1" ht="74.5" customHeight="1" x14ac:dyDescent="0.35">
      <c r="A47" s="155"/>
      <c r="B47" s="157"/>
      <c r="C47" s="88">
        <v>3</v>
      </c>
      <c r="D47" s="158" t="s">
        <v>143</v>
      </c>
      <c r="E47" s="170"/>
      <c r="F47" s="97" t="s">
        <v>144</v>
      </c>
      <c r="G47" s="97" t="s">
        <v>145</v>
      </c>
      <c r="H47" s="56"/>
      <c r="I47" s="58">
        <f>I48</f>
        <v>51274000</v>
      </c>
      <c r="J47" s="52"/>
      <c r="K47" s="7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60"/>
      <c r="W47" s="63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2"/>
      <c r="AI47" s="56"/>
    </row>
    <row r="48" spans="1:35" s="37" customFormat="1" ht="56" customHeight="1" x14ac:dyDescent="0.35">
      <c r="A48" s="155"/>
      <c r="B48" s="157"/>
      <c r="C48" s="85"/>
      <c r="D48" s="89" t="s">
        <v>126</v>
      </c>
      <c r="E48" s="100" t="s">
        <v>146</v>
      </c>
      <c r="F48" s="96" t="s">
        <v>144</v>
      </c>
      <c r="G48" s="96" t="s">
        <v>145</v>
      </c>
      <c r="H48" s="56" t="s">
        <v>188</v>
      </c>
      <c r="I48" s="119">
        <v>51274000</v>
      </c>
      <c r="J48" s="52"/>
      <c r="K48" s="7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60"/>
      <c r="W48" s="63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2"/>
      <c r="AI48" s="56"/>
    </row>
    <row r="49" spans="1:35" s="37" customFormat="1" ht="97" customHeight="1" x14ac:dyDescent="0.35">
      <c r="A49" s="155"/>
      <c r="B49" s="157"/>
      <c r="C49" s="88">
        <v>4</v>
      </c>
      <c r="D49" s="158" t="s">
        <v>147</v>
      </c>
      <c r="E49" s="170"/>
      <c r="F49" s="97" t="s">
        <v>148</v>
      </c>
      <c r="G49" s="98">
        <v>1</v>
      </c>
      <c r="H49" s="56"/>
      <c r="I49" s="92">
        <f>SUM(I50:I57)</f>
        <v>538112043</v>
      </c>
      <c r="J49" s="52"/>
      <c r="K49" s="7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60"/>
      <c r="W49" s="63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2"/>
      <c r="AI49" s="56"/>
    </row>
    <row r="50" spans="1:35" s="37" customFormat="1" ht="97" customHeight="1" x14ac:dyDescent="0.35">
      <c r="A50" s="155"/>
      <c r="B50" s="157"/>
      <c r="C50" s="85"/>
      <c r="D50" s="94" t="s">
        <v>126</v>
      </c>
      <c r="E50" s="100" t="s">
        <v>152</v>
      </c>
      <c r="F50" s="96" t="s">
        <v>153</v>
      </c>
      <c r="G50" s="96" t="s">
        <v>137</v>
      </c>
      <c r="H50" s="56" t="s">
        <v>190</v>
      </c>
      <c r="I50" s="119">
        <v>8692908</v>
      </c>
      <c r="J50" s="52" t="s">
        <v>47</v>
      </c>
      <c r="K50" s="52" t="s">
        <v>47</v>
      </c>
      <c r="L50" s="52" t="s">
        <v>47</v>
      </c>
      <c r="M50" s="52" t="s">
        <v>47</v>
      </c>
      <c r="N50" s="52" t="s">
        <v>47</v>
      </c>
      <c r="O50" s="52" t="s">
        <v>47</v>
      </c>
      <c r="P50" s="52" t="s">
        <v>47</v>
      </c>
      <c r="Q50" s="52" t="s">
        <v>47</v>
      </c>
      <c r="R50" s="52" t="s">
        <v>47</v>
      </c>
      <c r="S50" s="52" t="s">
        <v>47</v>
      </c>
      <c r="T50" s="52" t="s">
        <v>47</v>
      </c>
      <c r="U50" s="52" t="s">
        <v>47</v>
      </c>
      <c r="V50" s="60"/>
      <c r="W50" s="63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2"/>
      <c r="AI50" s="56"/>
    </row>
    <row r="51" spans="1:35" s="37" customFormat="1" ht="97" customHeight="1" x14ac:dyDescent="0.35">
      <c r="A51" s="155"/>
      <c r="B51" s="157"/>
      <c r="C51" s="78"/>
      <c r="D51" s="160" t="s">
        <v>130</v>
      </c>
      <c r="E51" s="163" t="s">
        <v>154</v>
      </c>
      <c r="F51" s="96" t="s">
        <v>155</v>
      </c>
      <c r="G51" s="96" t="s">
        <v>137</v>
      </c>
      <c r="H51" s="56" t="s">
        <v>188</v>
      </c>
      <c r="I51" s="108">
        <v>25316281</v>
      </c>
      <c r="J51" s="52" t="s">
        <v>47</v>
      </c>
      <c r="K51" s="52" t="s">
        <v>47</v>
      </c>
      <c r="L51" s="52" t="s">
        <v>47</v>
      </c>
      <c r="M51" s="52" t="s">
        <v>47</v>
      </c>
      <c r="N51" s="52" t="s">
        <v>47</v>
      </c>
      <c r="O51" s="52" t="s">
        <v>47</v>
      </c>
      <c r="P51" s="52" t="s">
        <v>47</v>
      </c>
      <c r="Q51" s="52" t="s">
        <v>47</v>
      </c>
      <c r="R51" s="52" t="s">
        <v>47</v>
      </c>
      <c r="S51" s="52" t="s">
        <v>47</v>
      </c>
      <c r="T51" s="52" t="s">
        <v>47</v>
      </c>
      <c r="U51" s="52" t="s">
        <v>47</v>
      </c>
      <c r="V51" s="60"/>
      <c r="W51" s="63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2"/>
      <c r="AI51" s="56"/>
    </row>
    <row r="52" spans="1:35" s="37" customFormat="1" ht="97" customHeight="1" x14ac:dyDescent="0.35">
      <c r="A52" s="155"/>
      <c r="B52" s="157"/>
      <c r="C52" s="86"/>
      <c r="D52" s="161"/>
      <c r="E52" s="164"/>
      <c r="F52" s="96" t="s">
        <v>156</v>
      </c>
      <c r="G52" s="96" t="s">
        <v>137</v>
      </c>
      <c r="H52" s="56" t="s">
        <v>188</v>
      </c>
      <c r="I52" s="124">
        <v>70000000</v>
      </c>
      <c r="J52" s="52" t="s">
        <v>47</v>
      </c>
      <c r="K52" s="52" t="s">
        <v>47</v>
      </c>
      <c r="L52" s="52" t="s">
        <v>47</v>
      </c>
      <c r="M52" s="52" t="s">
        <v>47</v>
      </c>
      <c r="N52" s="52" t="s">
        <v>47</v>
      </c>
      <c r="O52" s="52" t="s">
        <v>47</v>
      </c>
      <c r="P52" s="52" t="s">
        <v>47</v>
      </c>
      <c r="Q52" s="52" t="s">
        <v>47</v>
      </c>
      <c r="R52" s="52" t="s">
        <v>47</v>
      </c>
      <c r="S52" s="52" t="s">
        <v>47</v>
      </c>
      <c r="T52" s="52" t="s">
        <v>47</v>
      </c>
      <c r="U52" s="52" t="s">
        <v>47</v>
      </c>
      <c r="V52" s="60"/>
      <c r="W52" s="63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2"/>
      <c r="AI52" s="56"/>
    </row>
    <row r="53" spans="1:35" s="37" customFormat="1" ht="97" customHeight="1" x14ac:dyDescent="0.35">
      <c r="A53" s="155"/>
      <c r="B53" s="157"/>
      <c r="C53" s="85"/>
      <c r="D53" s="94" t="s">
        <v>134</v>
      </c>
      <c r="E53" s="100" t="s">
        <v>157</v>
      </c>
      <c r="F53" s="96" t="s">
        <v>158</v>
      </c>
      <c r="G53" s="96" t="s">
        <v>137</v>
      </c>
      <c r="H53" s="56" t="s">
        <v>188</v>
      </c>
      <c r="I53" s="119">
        <v>43417999</v>
      </c>
      <c r="J53" s="52" t="s">
        <v>47</v>
      </c>
      <c r="K53" s="52" t="s">
        <v>47</v>
      </c>
      <c r="L53" s="52" t="s">
        <v>47</v>
      </c>
      <c r="M53" s="52" t="s">
        <v>47</v>
      </c>
      <c r="N53" s="52" t="s">
        <v>47</v>
      </c>
      <c r="O53" s="52" t="s">
        <v>47</v>
      </c>
      <c r="P53" s="52" t="s">
        <v>47</v>
      </c>
      <c r="Q53" s="52" t="s">
        <v>47</v>
      </c>
      <c r="R53" s="52" t="s">
        <v>47</v>
      </c>
      <c r="S53" s="52" t="s">
        <v>47</v>
      </c>
      <c r="T53" s="52" t="s">
        <v>47</v>
      </c>
      <c r="U53" s="52" t="s">
        <v>47</v>
      </c>
      <c r="V53" s="60"/>
      <c r="W53" s="63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2"/>
      <c r="AI53" s="56"/>
    </row>
    <row r="54" spans="1:35" s="37" customFormat="1" ht="97" customHeight="1" x14ac:dyDescent="0.35">
      <c r="A54" s="155"/>
      <c r="B54" s="157"/>
      <c r="C54" s="88"/>
      <c r="D54" s="94" t="s">
        <v>149</v>
      </c>
      <c r="E54" s="100" t="s">
        <v>159</v>
      </c>
      <c r="F54" s="96" t="s">
        <v>160</v>
      </c>
      <c r="G54" s="96" t="s">
        <v>137</v>
      </c>
      <c r="H54" s="56" t="s">
        <v>188</v>
      </c>
      <c r="I54" s="119">
        <v>30509310</v>
      </c>
      <c r="J54" s="52" t="s">
        <v>47</v>
      </c>
      <c r="K54" s="52" t="s">
        <v>47</v>
      </c>
      <c r="L54" s="52" t="s">
        <v>47</v>
      </c>
      <c r="M54" s="52" t="s">
        <v>47</v>
      </c>
      <c r="N54" s="52" t="s">
        <v>47</v>
      </c>
      <c r="O54" s="52" t="s">
        <v>47</v>
      </c>
      <c r="P54" s="52" t="s">
        <v>47</v>
      </c>
      <c r="Q54" s="52" t="s">
        <v>47</v>
      </c>
      <c r="R54" s="52" t="s">
        <v>47</v>
      </c>
      <c r="S54" s="52" t="s">
        <v>47</v>
      </c>
      <c r="T54" s="52" t="s">
        <v>47</v>
      </c>
      <c r="U54" s="52" t="s">
        <v>47</v>
      </c>
      <c r="V54" s="60"/>
      <c r="W54" s="63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2"/>
      <c r="AI54" s="56"/>
    </row>
    <row r="55" spans="1:35" s="37" customFormat="1" ht="97" customHeight="1" x14ac:dyDescent="0.35">
      <c r="A55" s="155"/>
      <c r="B55" s="157"/>
      <c r="C55" s="86"/>
      <c r="D55" s="94" t="s">
        <v>150</v>
      </c>
      <c r="E55" s="100" t="s">
        <v>161</v>
      </c>
      <c r="F55" s="96" t="s">
        <v>162</v>
      </c>
      <c r="G55" s="96" t="s">
        <v>137</v>
      </c>
      <c r="H55" s="56" t="s">
        <v>188</v>
      </c>
      <c r="I55" s="119">
        <v>16281454</v>
      </c>
      <c r="J55" s="52" t="s">
        <v>47</v>
      </c>
      <c r="K55" s="52" t="s">
        <v>47</v>
      </c>
      <c r="L55" s="52" t="s">
        <v>47</v>
      </c>
      <c r="M55" s="52" t="s">
        <v>47</v>
      </c>
      <c r="N55" s="52" t="s">
        <v>47</v>
      </c>
      <c r="O55" s="52" t="s">
        <v>47</v>
      </c>
      <c r="P55" s="52" t="s">
        <v>47</v>
      </c>
      <c r="Q55" s="52" t="s">
        <v>47</v>
      </c>
      <c r="R55" s="52" t="s">
        <v>47</v>
      </c>
      <c r="S55" s="52" t="s">
        <v>47</v>
      </c>
      <c r="T55" s="52" t="s">
        <v>47</v>
      </c>
      <c r="U55" s="52" t="s">
        <v>47</v>
      </c>
      <c r="V55" s="60"/>
      <c r="W55" s="63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2"/>
      <c r="AI55" s="56"/>
    </row>
    <row r="56" spans="1:35" s="37" customFormat="1" ht="97" customHeight="1" x14ac:dyDescent="0.35">
      <c r="A56" s="155"/>
      <c r="B56" s="157"/>
      <c r="C56" s="85"/>
      <c r="D56" s="160" t="s">
        <v>151</v>
      </c>
      <c r="E56" s="163" t="s">
        <v>163</v>
      </c>
      <c r="F56" s="96" t="s">
        <v>164</v>
      </c>
      <c r="G56" s="96" t="s">
        <v>137</v>
      </c>
      <c r="H56" s="56" t="s">
        <v>189</v>
      </c>
      <c r="I56" s="108">
        <v>36000000</v>
      </c>
      <c r="J56" s="52" t="s">
        <v>47</v>
      </c>
      <c r="K56" s="52" t="s">
        <v>47</v>
      </c>
      <c r="L56" s="52" t="s">
        <v>47</v>
      </c>
      <c r="M56" s="52" t="s">
        <v>47</v>
      </c>
      <c r="N56" s="52" t="s">
        <v>47</v>
      </c>
      <c r="O56" s="52" t="s">
        <v>47</v>
      </c>
      <c r="P56" s="52" t="s">
        <v>47</v>
      </c>
      <c r="Q56" s="52" t="s">
        <v>47</v>
      </c>
      <c r="R56" s="52" t="s">
        <v>47</v>
      </c>
      <c r="S56" s="52" t="s">
        <v>47</v>
      </c>
      <c r="T56" s="52" t="s">
        <v>47</v>
      </c>
      <c r="U56" s="52" t="s">
        <v>47</v>
      </c>
      <c r="V56" s="60"/>
      <c r="W56" s="63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2"/>
      <c r="AI56" s="56"/>
    </row>
    <row r="57" spans="1:35" s="37" customFormat="1" ht="97" customHeight="1" x14ac:dyDescent="0.35">
      <c r="A57" s="155"/>
      <c r="B57" s="157"/>
      <c r="C57" s="85"/>
      <c r="D57" s="162"/>
      <c r="E57" s="164"/>
      <c r="F57" s="96" t="s">
        <v>165</v>
      </c>
      <c r="G57" s="96" t="s">
        <v>137</v>
      </c>
      <c r="H57" s="56" t="s">
        <v>194</v>
      </c>
      <c r="I57" s="124">
        <v>307894091</v>
      </c>
      <c r="J57" s="52" t="s">
        <v>47</v>
      </c>
      <c r="K57" s="52" t="s">
        <v>47</v>
      </c>
      <c r="L57" s="52" t="s">
        <v>47</v>
      </c>
      <c r="M57" s="52" t="s">
        <v>47</v>
      </c>
      <c r="N57" s="52" t="s">
        <v>47</v>
      </c>
      <c r="O57" s="52" t="s">
        <v>47</v>
      </c>
      <c r="P57" s="52" t="s">
        <v>47</v>
      </c>
      <c r="Q57" s="52" t="s">
        <v>47</v>
      </c>
      <c r="R57" s="52" t="s">
        <v>47</v>
      </c>
      <c r="S57" s="52" t="s">
        <v>47</v>
      </c>
      <c r="T57" s="52" t="s">
        <v>47</v>
      </c>
      <c r="U57" s="52" t="s">
        <v>47</v>
      </c>
      <c r="V57" s="60"/>
      <c r="W57" s="63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2"/>
      <c r="AI57" s="56"/>
    </row>
    <row r="58" spans="1:35" s="37" customFormat="1" ht="97" customHeight="1" x14ac:dyDescent="0.35">
      <c r="A58" s="155"/>
      <c r="B58" s="157"/>
      <c r="C58" s="88">
        <v>5</v>
      </c>
      <c r="D58" s="158" t="s">
        <v>166</v>
      </c>
      <c r="E58" s="159"/>
      <c r="F58" s="97" t="s">
        <v>167</v>
      </c>
      <c r="G58" s="98">
        <v>1</v>
      </c>
      <c r="H58" s="56"/>
      <c r="I58" s="92">
        <f>SUM(I59:I60)</f>
        <v>70640700</v>
      </c>
      <c r="J58" s="52"/>
      <c r="K58" s="7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60"/>
      <c r="W58" s="63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2"/>
      <c r="AI58" s="56"/>
    </row>
    <row r="59" spans="1:35" s="37" customFormat="1" ht="97" customHeight="1" x14ac:dyDescent="0.35">
      <c r="A59" s="155"/>
      <c r="B59" s="157"/>
      <c r="C59" s="85"/>
      <c r="D59" s="160" t="s">
        <v>126</v>
      </c>
      <c r="E59" s="163" t="s">
        <v>168</v>
      </c>
      <c r="F59" s="96" t="s">
        <v>169</v>
      </c>
      <c r="G59" s="96" t="s">
        <v>173</v>
      </c>
      <c r="H59" s="56" t="s">
        <v>188</v>
      </c>
      <c r="I59" s="125">
        <v>33638428.600000001</v>
      </c>
      <c r="J59" s="52"/>
      <c r="K59" s="7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60"/>
      <c r="W59" s="63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2"/>
      <c r="AI59" s="56"/>
    </row>
    <row r="60" spans="1:35" s="37" customFormat="1" ht="97" customHeight="1" x14ac:dyDescent="0.35">
      <c r="A60" s="155"/>
      <c r="B60" s="157"/>
      <c r="C60" s="85"/>
      <c r="D60" s="161"/>
      <c r="E60" s="164"/>
      <c r="F60" s="96" t="s">
        <v>170</v>
      </c>
      <c r="G60" s="96" t="s">
        <v>171</v>
      </c>
      <c r="H60" s="56" t="s">
        <v>188</v>
      </c>
      <c r="I60" s="126">
        <v>37002271.399999999</v>
      </c>
      <c r="J60" s="52"/>
      <c r="K60" s="7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60"/>
      <c r="W60" s="63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2"/>
      <c r="AI60" s="56"/>
    </row>
    <row r="61" spans="1:35" s="37" customFormat="1" ht="97" customHeight="1" x14ac:dyDescent="0.35">
      <c r="A61" s="155"/>
      <c r="B61" s="157"/>
      <c r="C61" s="86"/>
      <c r="D61" s="162"/>
      <c r="E61" s="165"/>
      <c r="F61" s="96" t="s">
        <v>172</v>
      </c>
      <c r="G61" s="96"/>
      <c r="H61" s="56" t="s">
        <v>188</v>
      </c>
      <c r="I61" s="58"/>
      <c r="J61" s="52"/>
      <c r="K61" s="7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60"/>
      <c r="W61" s="63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2"/>
      <c r="AI61" s="56"/>
    </row>
    <row r="62" spans="1:35" s="37" customFormat="1" ht="126.5" customHeight="1" x14ac:dyDescent="0.35">
      <c r="A62" s="155"/>
      <c r="B62" s="157"/>
      <c r="C62" s="85">
        <v>6</v>
      </c>
      <c r="D62" s="166" t="s">
        <v>174</v>
      </c>
      <c r="E62" s="167"/>
      <c r="F62" s="97" t="s">
        <v>175</v>
      </c>
      <c r="G62" s="97" t="s">
        <v>137</v>
      </c>
      <c r="H62" s="56"/>
      <c r="I62" s="92">
        <f>SUM(I63:I64)</f>
        <v>236780400</v>
      </c>
      <c r="J62" s="52"/>
      <c r="K62" s="7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60"/>
      <c r="W62" s="63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2"/>
      <c r="AI62" s="56"/>
    </row>
    <row r="63" spans="1:35" s="37" customFormat="1" ht="60" customHeight="1" x14ac:dyDescent="0.35">
      <c r="A63" s="155"/>
      <c r="B63" s="157"/>
      <c r="C63" s="88"/>
      <c r="D63" s="90" t="s">
        <v>126</v>
      </c>
      <c r="E63" s="100" t="s">
        <v>176</v>
      </c>
      <c r="F63" s="96" t="s">
        <v>177</v>
      </c>
      <c r="G63" s="96" t="s">
        <v>137</v>
      </c>
      <c r="H63" s="56" t="s">
        <v>193</v>
      </c>
      <c r="I63" s="119">
        <v>78380400</v>
      </c>
      <c r="J63" s="52" t="s">
        <v>47</v>
      </c>
      <c r="K63" s="52" t="s">
        <v>47</v>
      </c>
      <c r="L63" s="52" t="s">
        <v>47</v>
      </c>
      <c r="M63" s="52" t="s">
        <v>47</v>
      </c>
      <c r="N63" s="52" t="s">
        <v>47</v>
      </c>
      <c r="O63" s="52" t="s">
        <v>47</v>
      </c>
      <c r="P63" s="52" t="s">
        <v>47</v>
      </c>
      <c r="Q63" s="52" t="s">
        <v>47</v>
      </c>
      <c r="R63" s="52" t="s">
        <v>47</v>
      </c>
      <c r="S63" s="52" t="s">
        <v>47</v>
      </c>
      <c r="T63" s="52" t="s">
        <v>47</v>
      </c>
      <c r="U63" s="52" t="s">
        <v>47</v>
      </c>
      <c r="V63" s="60"/>
      <c r="W63" s="63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2"/>
      <c r="AI63" s="56"/>
    </row>
    <row r="64" spans="1:35" s="37" customFormat="1" ht="76.5" customHeight="1" x14ac:dyDescent="0.35">
      <c r="A64" s="155"/>
      <c r="B64" s="157"/>
      <c r="C64" s="85"/>
      <c r="D64" s="93" t="s">
        <v>130</v>
      </c>
      <c r="E64" s="100" t="s">
        <v>178</v>
      </c>
      <c r="F64" s="96" t="s">
        <v>179</v>
      </c>
      <c r="G64" s="96" t="s">
        <v>137</v>
      </c>
      <c r="H64" s="56" t="s">
        <v>192</v>
      </c>
      <c r="I64" s="119">
        <v>158400000</v>
      </c>
      <c r="J64" s="52" t="s">
        <v>47</v>
      </c>
      <c r="K64" s="52" t="s">
        <v>47</v>
      </c>
      <c r="L64" s="52" t="s">
        <v>47</v>
      </c>
      <c r="M64" s="52" t="s">
        <v>47</v>
      </c>
      <c r="N64" s="52" t="s">
        <v>47</v>
      </c>
      <c r="O64" s="52" t="s">
        <v>47</v>
      </c>
      <c r="P64" s="52" t="s">
        <v>47</v>
      </c>
      <c r="Q64" s="52" t="s">
        <v>47</v>
      </c>
      <c r="R64" s="52" t="s">
        <v>47</v>
      </c>
      <c r="S64" s="52" t="s">
        <v>47</v>
      </c>
      <c r="T64" s="52" t="s">
        <v>47</v>
      </c>
      <c r="U64" s="52" t="s">
        <v>47</v>
      </c>
      <c r="V64" s="60"/>
      <c r="W64" s="63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2"/>
      <c r="AI64" s="56"/>
    </row>
    <row r="65" spans="1:35" s="37" customFormat="1" ht="129.5" customHeight="1" x14ac:dyDescent="0.35">
      <c r="A65" s="155"/>
      <c r="B65" s="157"/>
      <c r="C65" s="88">
        <v>7</v>
      </c>
      <c r="D65" s="168" t="s">
        <v>180</v>
      </c>
      <c r="E65" s="169"/>
      <c r="F65" s="97" t="s">
        <v>181</v>
      </c>
      <c r="G65" s="98">
        <v>0.95</v>
      </c>
      <c r="H65" s="56"/>
      <c r="I65" s="92">
        <f>SUM(I66:I68)</f>
        <v>418150149</v>
      </c>
      <c r="J65" s="52"/>
      <c r="K65" s="7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60"/>
      <c r="W65" s="63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2"/>
      <c r="AI65" s="56"/>
    </row>
    <row r="66" spans="1:35" s="37" customFormat="1" ht="98" customHeight="1" x14ac:dyDescent="0.35">
      <c r="A66" s="155"/>
      <c r="B66" s="157"/>
      <c r="C66" s="85"/>
      <c r="D66" s="90" t="s">
        <v>126</v>
      </c>
      <c r="E66" s="99" t="s">
        <v>201</v>
      </c>
      <c r="F66" s="95" t="s">
        <v>182</v>
      </c>
      <c r="G66" s="95" t="s">
        <v>137</v>
      </c>
      <c r="H66" s="56" t="s">
        <v>191</v>
      </c>
      <c r="I66" s="119">
        <v>153131999</v>
      </c>
      <c r="J66" s="52" t="s">
        <v>47</v>
      </c>
      <c r="K66" s="52" t="s">
        <v>47</v>
      </c>
      <c r="L66" s="52" t="s">
        <v>47</v>
      </c>
      <c r="M66" s="52" t="s">
        <v>47</v>
      </c>
      <c r="N66" s="52" t="s">
        <v>47</v>
      </c>
      <c r="O66" s="52" t="s">
        <v>47</v>
      </c>
      <c r="P66" s="52" t="s">
        <v>47</v>
      </c>
      <c r="Q66" s="52" t="s">
        <v>47</v>
      </c>
      <c r="R66" s="52" t="s">
        <v>47</v>
      </c>
      <c r="S66" s="52" t="s">
        <v>47</v>
      </c>
      <c r="T66" s="52" t="s">
        <v>47</v>
      </c>
      <c r="U66" s="52" t="s">
        <v>47</v>
      </c>
      <c r="V66" s="60"/>
      <c r="W66" s="63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2"/>
      <c r="AI66" s="56"/>
    </row>
    <row r="67" spans="1:35" s="37" customFormat="1" ht="64" customHeight="1" x14ac:dyDescent="0.35">
      <c r="A67" s="155"/>
      <c r="B67" s="157"/>
      <c r="C67" s="88"/>
      <c r="D67" s="90" t="s">
        <v>130</v>
      </c>
      <c r="E67" s="100" t="s">
        <v>183</v>
      </c>
      <c r="F67" s="96" t="s">
        <v>184</v>
      </c>
      <c r="G67" s="96" t="s">
        <v>137</v>
      </c>
      <c r="H67" s="56" t="s">
        <v>188</v>
      </c>
      <c r="I67" s="119">
        <v>31000000</v>
      </c>
      <c r="J67" s="52" t="s">
        <v>47</v>
      </c>
      <c r="K67" s="52" t="s">
        <v>47</v>
      </c>
      <c r="L67" s="52" t="s">
        <v>47</v>
      </c>
      <c r="M67" s="52" t="s">
        <v>47</v>
      </c>
      <c r="N67" s="52" t="s">
        <v>47</v>
      </c>
      <c r="O67" s="52" t="s">
        <v>47</v>
      </c>
      <c r="P67" s="52" t="s">
        <v>47</v>
      </c>
      <c r="Q67" s="52" t="s">
        <v>47</v>
      </c>
      <c r="R67" s="52" t="s">
        <v>47</v>
      </c>
      <c r="S67" s="52" t="s">
        <v>47</v>
      </c>
      <c r="T67" s="52" t="s">
        <v>47</v>
      </c>
      <c r="U67" s="52" t="s">
        <v>47</v>
      </c>
      <c r="V67" s="60"/>
      <c r="W67" s="63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2"/>
      <c r="AI67" s="56"/>
    </row>
    <row r="68" spans="1:35" s="37" customFormat="1" ht="59" customHeight="1" x14ac:dyDescent="0.35">
      <c r="A68" s="155"/>
      <c r="B68" s="157"/>
      <c r="C68" s="85"/>
      <c r="D68" s="93" t="s">
        <v>134</v>
      </c>
      <c r="E68" s="100" t="s">
        <v>185</v>
      </c>
      <c r="F68" s="96" t="s">
        <v>186</v>
      </c>
      <c r="G68" s="96" t="s">
        <v>187</v>
      </c>
      <c r="H68" s="56" t="s">
        <v>188</v>
      </c>
      <c r="I68" s="119">
        <v>234018150</v>
      </c>
      <c r="J68" s="52"/>
      <c r="K68" s="7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60"/>
      <c r="W68" s="63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2"/>
      <c r="AI68" s="56"/>
    </row>
    <row r="69" spans="1:35" s="37" customFormat="1" ht="87" customHeight="1" x14ac:dyDescent="0.35">
      <c r="A69" s="155"/>
      <c r="B69" s="157"/>
      <c r="C69" s="81"/>
      <c r="D69" s="79"/>
      <c r="E69" s="127"/>
      <c r="F69" s="96"/>
      <c r="G69" s="77"/>
      <c r="H69" s="56"/>
      <c r="I69" s="58"/>
      <c r="J69" s="52"/>
      <c r="K69" s="7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60"/>
      <c r="W69" s="63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1"/>
      <c r="AI69" s="56"/>
    </row>
    <row r="70" spans="1:35" x14ac:dyDescent="0.35">
      <c r="E70" s="76"/>
    </row>
    <row r="71" spans="1:35" ht="45" customHeight="1" x14ac:dyDescent="0.35">
      <c r="I71" s="26"/>
    </row>
    <row r="74" spans="1:35" x14ac:dyDescent="0.35">
      <c r="I74" s="27"/>
    </row>
  </sheetData>
  <mergeCells count="59">
    <mergeCell ref="D23:D25"/>
    <mergeCell ref="E23:E25"/>
    <mergeCell ref="C26:E26"/>
    <mergeCell ref="D27:E27"/>
    <mergeCell ref="D28:D31"/>
    <mergeCell ref="E28:E31"/>
    <mergeCell ref="C21:E21"/>
    <mergeCell ref="D22:E22"/>
    <mergeCell ref="C23:C25"/>
    <mergeCell ref="A1:AI1"/>
    <mergeCell ref="A2:AI2"/>
    <mergeCell ref="AI6:AI8"/>
    <mergeCell ref="A6:A8"/>
    <mergeCell ref="P7:R7"/>
    <mergeCell ref="S7:U7"/>
    <mergeCell ref="H6:H8"/>
    <mergeCell ref="J6:U6"/>
    <mergeCell ref="B6:B8"/>
    <mergeCell ref="C6:E8"/>
    <mergeCell ref="M7:O7"/>
    <mergeCell ref="AH6:AH8"/>
    <mergeCell ref="V6:AG6"/>
    <mergeCell ref="AE7:AG7"/>
    <mergeCell ref="C10:E10"/>
    <mergeCell ref="D11:E11"/>
    <mergeCell ref="D12:D15"/>
    <mergeCell ref="C12:C15"/>
    <mergeCell ref="C9:E9"/>
    <mergeCell ref="I6:I8"/>
    <mergeCell ref="F6:F8"/>
    <mergeCell ref="G6:G8"/>
    <mergeCell ref="J7:L7"/>
    <mergeCell ref="V7:X7"/>
    <mergeCell ref="Y7:AA7"/>
    <mergeCell ref="AB7:AD7"/>
    <mergeCell ref="C18:C20"/>
    <mergeCell ref="D18:D20"/>
    <mergeCell ref="E18:E20"/>
    <mergeCell ref="E12:E15"/>
    <mergeCell ref="C16:E16"/>
    <mergeCell ref="D17:E17"/>
    <mergeCell ref="C39:E39"/>
    <mergeCell ref="D40:E40"/>
    <mergeCell ref="D43:E43"/>
    <mergeCell ref="D47:E47"/>
    <mergeCell ref="C32:E32"/>
    <mergeCell ref="D33:E33"/>
    <mergeCell ref="E34:E37"/>
    <mergeCell ref="D34:D37"/>
    <mergeCell ref="D49:E49"/>
    <mergeCell ref="E51:E52"/>
    <mergeCell ref="D51:D52"/>
    <mergeCell ref="D56:D57"/>
    <mergeCell ref="E56:E57"/>
    <mergeCell ref="D58:E58"/>
    <mergeCell ref="D59:D61"/>
    <mergeCell ref="E59:E61"/>
    <mergeCell ref="D62:E62"/>
    <mergeCell ref="D65:E65"/>
  </mergeCells>
  <phoneticPr fontId="6" type="noConversion"/>
  <printOptions horizontalCentered="1"/>
  <pageMargins left="0" right="0" top="0.39370078740157483" bottom="0" header="0.31496062992125984" footer="0.31496062992125984"/>
  <pageSetup paperSize="5" scale="1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D5" sqref="D5"/>
    </sheetView>
  </sheetViews>
  <sheetFormatPr defaultRowHeight="14.5" x14ac:dyDescent="0.35"/>
  <sheetData>
    <row r="1" spans="1:3" x14ac:dyDescent="0.25">
      <c r="A1">
        <v>100</v>
      </c>
      <c r="B1">
        <v>12</v>
      </c>
      <c r="C1" s="22">
        <f>100-88</f>
        <v>12</v>
      </c>
    </row>
    <row r="3" spans="1:3" x14ac:dyDescent="0.25">
      <c r="A3">
        <v>13</v>
      </c>
      <c r="B3">
        <v>4</v>
      </c>
      <c r="C3" s="25">
        <f>A3/B3</f>
        <v>3.25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topLeftCell="A4" zoomScale="55" zoomScaleNormal="60" zoomScaleSheetLayoutView="55" workbookViewId="0">
      <selection activeCell="A2" sqref="A2:AA2"/>
    </sheetView>
  </sheetViews>
  <sheetFormatPr defaultColWidth="8.7265625" defaultRowHeight="15.5" x14ac:dyDescent="0.35"/>
  <cols>
    <col min="1" max="1" width="15.54296875" style="16" customWidth="1"/>
    <col min="2" max="2" width="18.81640625" style="2" customWidth="1"/>
    <col min="3" max="14" width="9.54296875" style="2" customWidth="1"/>
    <col min="15" max="27" width="15.54296875" style="2" customWidth="1"/>
    <col min="28" max="28" width="8.7265625" style="2"/>
    <col min="29" max="29" width="17.54296875" style="2" bestFit="1" customWidth="1"/>
    <col min="30" max="30" width="19.1796875" style="2" bestFit="1" customWidth="1"/>
    <col min="31" max="16384" width="8.7265625" style="2"/>
  </cols>
  <sheetData>
    <row r="1" spans="1:143" s="3" customFormat="1" ht="17.25" customHeight="1" x14ac:dyDescent="0.25">
      <c r="A1" s="207" t="s">
        <v>10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</row>
    <row r="2" spans="1:143" s="3" customFormat="1" ht="17.25" customHeight="1" x14ac:dyDescent="0.25">
      <c r="A2" s="207" t="s">
        <v>11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</row>
    <row r="3" spans="1:143" s="3" customFormat="1" ht="17.25" customHeight="1" x14ac:dyDescent="0.25">
      <c r="A3" s="15" t="s">
        <v>35</v>
      </c>
      <c r="B3" s="35" t="s">
        <v>36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143" s="3" customFormat="1" ht="17.25" customHeight="1" x14ac:dyDescent="0.25">
      <c r="A4" s="1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6" spans="1:143" s="5" customFormat="1" ht="24.75" customHeight="1" x14ac:dyDescent="0.35">
      <c r="A6" s="230" t="s">
        <v>0</v>
      </c>
      <c r="B6" s="230" t="s">
        <v>1</v>
      </c>
      <c r="C6" s="231" t="s">
        <v>2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6"/>
      <c r="O6" s="231" t="s">
        <v>33</v>
      </c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3" t="s">
        <v>34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</row>
    <row r="7" spans="1:143" s="5" customFormat="1" x14ac:dyDescent="0.35">
      <c r="A7" s="230"/>
      <c r="B7" s="230"/>
      <c r="C7" s="230" t="s">
        <v>21</v>
      </c>
      <c r="D7" s="230" t="s">
        <v>22</v>
      </c>
      <c r="E7" s="230" t="s">
        <v>24</v>
      </c>
      <c r="F7" s="230" t="s">
        <v>23</v>
      </c>
      <c r="G7" s="230" t="s">
        <v>25</v>
      </c>
      <c r="H7" s="230" t="s">
        <v>26</v>
      </c>
      <c r="I7" s="230" t="s">
        <v>27</v>
      </c>
      <c r="J7" s="230" t="s">
        <v>28</v>
      </c>
      <c r="K7" s="230" t="s">
        <v>29</v>
      </c>
      <c r="L7" s="230" t="s">
        <v>30</v>
      </c>
      <c r="M7" s="230" t="s">
        <v>31</v>
      </c>
      <c r="N7" s="230" t="s">
        <v>32</v>
      </c>
      <c r="O7" s="230" t="s">
        <v>21</v>
      </c>
      <c r="P7" s="230" t="s">
        <v>22</v>
      </c>
      <c r="Q7" s="230" t="s">
        <v>24</v>
      </c>
      <c r="R7" s="230" t="s">
        <v>23</v>
      </c>
      <c r="S7" s="230" t="s">
        <v>25</v>
      </c>
      <c r="T7" s="230" t="s">
        <v>26</v>
      </c>
      <c r="U7" s="230" t="s">
        <v>27</v>
      </c>
      <c r="V7" s="230" t="s">
        <v>28</v>
      </c>
      <c r="W7" s="230" t="s">
        <v>29</v>
      </c>
      <c r="X7" s="230" t="s">
        <v>30</v>
      </c>
      <c r="Y7" s="230" t="s">
        <v>31</v>
      </c>
      <c r="Z7" s="231" t="s">
        <v>32</v>
      </c>
      <c r="AA7" s="23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</row>
    <row r="8" spans="1:143" s="5" customFormat="1" x14ac:dyDescent="0.35">
      <c r="A8" s="23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1"/>
      <c r="AA8" s="23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</row>
    <row r="9" spans="1:143" s="5" customFormat="1" ht="15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26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</row>
    <row r="10" spans="1:143" ht="93" customHeight="1" x14ac:dyDescent="0.2">
      <c r="A10" s="29" t="s">
        <v>12</v>
      </c>
      <c r="B10" s="29" t="s">
        <v>13</v>
      </c>
      <c r="C10" s="11"/>
      <c r="D10" s="11"/>
      <c r="E10" s="11">
        <v>0.94699999999999995</v>
      </c>
      <c r="F10" s="11"/>
      <c r="G10" s="11"/>
      <c r="H10" s="11">
        <v>0.96399999999999997</v>
      </c>
      <c r="I10" s="11"/>
      <c r="J10" s="11"/>
      <c r="K10" s="11">
        <v>0.98099999999999998</v>
      </c>
      <c r="L10" s="11"/>
      <c r="M10" s="11"/>
      <c r="N10" s="8">
        <v>1</v>
      </c>
      <c r="O10" s="32">
        <v>88321682</v>
      </c>
      <c r="P10" s="32">
        <v>88321682</v>
      </c>
      <c r="Q10" s="32">
        <v>88321682</v>
      </c>
      <c r="R10" s="32">
        <v>88321682</v>
      </c>
      <c r="S10" s="32">
        <v>88321682</v>
      </c>
      <c r="T10" s="32">
        <v>88321682</v>
      </c>
      <c r="U10" s="32">
        <v>88321682</v>
      </c>
      <c r="V10" s="32">
        <v>88321682</v>
      </c>
      <c r="W10" s="32">
        <v>88321682</v>
      </c>
      <c r="X10" s="32">
        <v>88321682</v>
      </c>
      <c r="Y10" s="32">
        <v>88321682</v>
      </c>
      <c r="Z10" s="32">
        <v>88321682</v>
      </c>
      <c r="AA10" s="32">
        <f>SUM(O10:Z10)</f>
        <v>1059860184</v>
      </c>
      <c r="AB10" s="4"/>
      <c r="AC10" s="24" t="e">
        <f>#REF!/12</f>
        <v>#REF!</v>
      </c>
      <c r="AD10" s="13"/>
      <c r="AE10" s="12"/>
      <c r="AF10" s="12"/>
      <c r="AG10" s="12"/>
      <c r="AH10" s="12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</row>
    <row r="11" spans="1:143" ht="93" customHeight="1" x14ac:dyDescent="0.2">
      <c r="A11" s="29"/>
      <c r="B11" s="14" t="s">
        <v>14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10">
        <v>0.55000000000000004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>
        <v>197364600</v>
      </c>
      <c r="AA11" s="32">
        <f t="shared" ref="AA11:AA16" si="0">SUM(O11:Z11)</f>
        <v>197364600</v>
      </c>
      <c r="AB11" s="4"/>
      <c r="AC11" s="12"/>
      <c r="AD11" s="13"/>
      <c r="AE11" s="12"/>
      <c r="AF11" s="12"/>
      <c r="AG11" s="12"/>
      <c r="AH11" s="12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</row>
    <row r="12" spans="1:143" ht="30" x14ac:dyDescent="0.2">
      <c r="A12" s="29"/>
      <c r="B12" s="14" t="s">
        <v>15</v>
      </c>
      <c r="C12" s="10"/>
      <c r="D12" s="5"/>
      <c r="E12" s="10"/>
      <c r="F12" s="10">
        <v>0.86</v>
      </c>
      <c r="G12" s="10"/>
      <c r="H12" s="10"/>
      <c r="I12" s="10"/>
      <c r="J12" s="9"/>
      <c r="K12" s="10"/>
      <c r="L12" s="10"/>
      <c r="M12" s="10"/>
      <c r="N12" s="9"/>
      <c r="O12" s="33"/>
      <c r="P12" s="33"/>
      <c r="Q12" s="33"/>
      <c r="R12" s="33">
        <v>894904890</v>
      </c>
      <c r="S12" s="33"/>
      <c r="T12" s="33"/>
      <c r="U12" s="33"/>
      <c r="V12" s="33"/>
      <c r="W12" s="33"/>
      <c r="X12" s="33"/>
      <c r="Y12" s="33"/>
      <c r="Z12" s="33"/>
      <c r="AA12" s="32">
        <f t="shared" si="0"/>
        <v>894904890</v>
      </c>
      <c r="AC12" s="28" t="e">
        <f>#REF!</f>
        <v>#REF!</v>
      </c>
    </row>
    <row r="13" spans="1:143" ht="93" customHeight="1" x14ac:dyDescent="0.2">
      <c r="A13" s="7" t="s">
        <v>16</v>
      </c>
      <c r="B13" s="14" t="s">
        <v>17</v>
      </c>
      <c r="C13" s="10"/>
      <c r="D13" s="10"/>
      <c r="E13" s="10">
        <v>3.2500000000000001E-2</v>
      </c>
      <c r="F13" s="9"/>
      <c r="G13" s="10"/>
      <c r="H13" s="10">
        <v>3.2500000000000001E-2</v>
      </c>
      <c r="I13" s="10"/>
      <c r="J13" s="9"/>
      <c r="K13" s="10">
        <v>3.2500000000000001E-2</v>
      </c>
      <c r="L13" s="10"/>
      <c r="M13" s="10"/>
      <c r="N13" s="10">
        <v>3.2500000000000001E-2</v>
      </c>
      <c r="O13" s="33"/>
      <c r="P13" s="33"/>
      <c r="Q13" s="33">
        <v>728636200</v>
      </c>
      <c r="R13" s="33"/>
      <c r="S13" s="33"/>
      <c r="T13" s="33">
        <v>728636200</v>
      </c>
      <c r="U13" s="33">
        <v>0.13</v>
      </c>
      <c r="V13" s="33"/>
      <c r="W13" s="33">
        <v>728636200</v>
      </c>
      <c r="X13" s="33"/>
      <c r="Y13" s="33">
        <v>0.13</v>
      </c>
      <c r="Z13" s="33">
        <v>728636253</v>
      </c>
      <c r="AA13" s="32">
        <f t="shared" si="0"/>
        <v>2914544853.2600002</v>
      </c>
      <c r="AB13" s="4"/>
      <c r="AC13" s="12"/>
      <c r="AD13" s="23" t="e">
        <f>#REF!/4</f>
        <v>#REF!</v>
      </c>
      <c r="AE13" s="12"/>
      <c r="AF13" s="12"/>
      <c r="AG13" s="12"/>
      <c r="AH13" s="12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</row>
    <row r="14" spans="1:143" ht="85.5" customHeight="1" x14ac:dyDescent="0.2">
      <c r="A14" s="21"/>
      <c r="B14" s="14" t="s">
        <v>18</v>
      </c>
      <c r="C14" s="10"/>
      <c r="D14" s="10"/>
      <c r="E14" s="10"/>
      <c r="F14" s="9">
        <v>0.4</v>
      </c>
      <c r="G14" s="10"/>
      <c r="H14" s="10"/>
      <c r="I14" s="10"/>
      <c r="J14" s="9"/>
      <c r="K14" s="10"/>
      <c r="L14" s="9">
        <v>0.55000000000000004</v>
      </c>
      <c r="M14" s="10"/>
      <c r="N14" s="9"/>
      <c r="O14" s="33"/>
      <c r="P14" s="33"/>
      <c r="Q14" s="33"/>
      <c r="R14" s="33">
        <v>1314696525</v>
      </c>
      <c r="S14" s="33"/>
      <c r="T14" s="33"/>
      <c r="U14" s="33"/>
      <c r="V14" s="33"/>
      <c r="W14" s="33"/>
      <c r="X14" s="33">
        <v>1314696525</v>
      </c>
      <c r="Y14" s="33"/>
      <c r="Z14" s="33"/>
      <c r="AA14" s="32">
        <f t="shared" si="0"/>
        <v>2629393050</v>
      </c>
      <c r="AD14" s="27" t="e">
        <f>#REF!/2</f>
        <v>#REF!</v>
      </c>
    </row>
    <row r="15" spans="1:143" ht="85.5" customHeight="1" x14ac:dyDescent="0.35">
      <c r="A15" s="21"/>
      <c r="B15" s="14" t="s">
        <v>19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>
        <v>0.9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>
        <v>34368663</v>
      </c>
      <c r="AA15" s="32">
        <f t="shared" si="0"/>
        <v>34368663</v>
      </c>
      <c r="AD15" s="2">
        <f>18716300*3</f>
        <v>56148900</v>
      </c>
    </row>
    <row r="16" spans="1:143" ht="85.5" customHeight="1" x14ac:dyDescent="0.2">
      <c r="A16" s="17"/>
      <c r="B16" s="18" t="s">
        <v>20</v>
      </c>
      <c r="C16" s="19"/>
      <c r="D16" s="19"/>
      <c r="E16" s="19">
        <v>0.05</v>
      </c>
      <c r="F16" s="20"/>
      <c r="G16" s="19"/>
      <c r="H16" s="19">
        <v>0.05</v>
      </c>
      <c r="I16" s="19"/>
      <c r="J16" s="20"/>
      <c r="K16" s="19">
        <v>0.05</v>
      </c>
      <c r="L16" s="19"/>
      <c r="M16" s="19"/>
      <c r="N16" s="19">
        <v>0.05</v>
      </c>
      <c r="O16" s="34"/>
      <c r="P16" s="34"/>
      <c r="Q16" s="34">
        <v>18716300</v>
      </c>
      <c r="R16" s="34">
        <v>0.2</v>
      </c>
      <c r="S16" s="34"/>
      <c r="T16" s="34">
        <v>18716300</v>
      </c>
      <c r="U16" s="34"/>
      <c r="V16" s="34">
        <v>0.2</v>
      </c>
      <c r="W16" s="34">
        <v>18716300</v>
      </c>
      <c r="X16" s="34"/>
      <c r="Y16" s="34"/>
      <c r="Z16" s="34">
        <v>18716690</v>
      </c>
      <c r="AA16" s="32">
        <f t="shared" si="0"/>
        <v>74865590.400000006</v>
      </c>
      <c r="AD16" s="28" t="e">
        <f>#REF!-AD15</f>
        <v>#REF!</v>
      </c>
    </row>
    <row r="22" ht="24" customHeight="1" x14ac:dyDescent="0.35"/>
    <row r="25" ht="15" customHeight="1" x14ac:dyDescent="0.35"/>
  </sheetData>
  <mergeCells count="31">
    <mergeCell ref="Y7:Y8"/>
    <mergeCell ref="A1:AA1"/>
    <mergeCell ref="Z7:Z8"/>
    <mergeCell ref="O6:Z6"/>
    <mergeCell ref="AA6:AA8"/>
    <mergeCell ref="A2:AA2"/>
    <mergeCell ref="C6:N6"/>
    <mergeCell ref="O7:O8"/>
    <mergeCell ref="P7:P8"/>
    <mergeCell ref="Q7:Q8"/>
    <mergeCell ref="R7:R8"/>
    <mergeCell ref="S7:S8"/>
    <mergeCell ref="T7:T8"/>
    <mergeCell ref="U7:U8"/>
    <mergeCell ref="V7:V8"/>
    <mergeCell ref="G7:G8"/>
    <mergeCell ref="A6:A8"/>
    <mergeCell ref="B6:B8"/>
    <mergeCell ref="W7:W8"/>
    <mergeCell ref="X7:X8"/>
    <mergeCell ref="K7:K8"/>
    <mergeCell ref="L7:L8"/>
    <mergeCell ref="M7:M8"/>
    <mergeCell ref="N7:N8"/>
    <mergeCell ref="H7:H8"/>
    <mergeCell ref="I7:I8"/>
    <mergeCell ref="J7:J8"/>
    <mergeCell ref="C7:C8"/>
    <mergeCell ref="D7:D8"/>
    <mergeCell ref="E7:E8"/>
    <mergeCell ref="F7:F8"/>
  </mergeCells>
  <printOptions horizontalCentered="1"/>
  <pageMargins left="0.23622047244094491" right="0.19685039370078741" top="0.39370078740157483" bottom="0" header="0.31496062992125984" footer="0.31496062992125984"/>
  <pageSetup paperSize="256" scale="63" orientation="landscape" horizontalDpi="360" verticalDpi="360" r:id="rId1"/>
  <rowBreaks count="1" manualBreakCount="1">
    <brk id="1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Sheet4</vt:lpstr>
      <vt:lpstr>Sheet2</vt:lpstr>
      <vt:lpstr>Sheet3</vt:lpstr>
      <vt:lpstr>Sheet1 (2)</vt:lpstr>
      <vt:lpstr>Sheet1!Print_Area</vt:lpstr>
      <vt:lpstr>'Sheet1 (2)'!Print_Area</vt:lpstr>
      <vt:lpstr>Sheet1!Print_Titles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Tohsiba</dc:creator>
  <cp:lastModifiedBy>Asus</cp:lastModifiedBy>
  <cp:lastPrinted>2021-01-28T09:16:01Z</cp:lastPrinted>
  <dcterms:created xsi:type="dcterms:W3CDTF">2018-03-09T01:02:38Z</dcterms:created>
  <dcterms:modified xsi:type="dcterms:W3CDTF">2021-01-28T09:25:03Z</dcterms:modified>
</cp:coreProperties>
</file>